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9440" windowHeight="11685" activeTab="0"/>
  </bookViews>
  <sheets>
    <sheet name="Resumo da UA" sheetId="1" r:id="rId1"/>
    <sheet name="Já empenhados" sheetId="2" r:id="rId2"/>
  </sheets>
  <definedNames/>
  <calcPr fullCalcOnLoad="1"/>
</workbook>
</file>

<file path=xl/sharedStrings.xml><?xml version="1.0" encoding="utf-8"?>
<sst xmlns="http://schemas.openxmlformats.org/spreadsheetml/2006/main" count="1285" uniqueCount="204">
  <si>
    <t>Empresa</t>
  </si>
  <si>
    <t>ID</t>
  </si>
  <si>
    <t>Item</t>
  </si>
  <si>
    <t>Nome</t>
  </si>
  <si>
    <t>Valor Uni R$</t>
  </si>
  <si>
    <t>Valor Tot R$</t>
  </si>
  <si>
    <t>SIAFI</t>
  </si>
  <si>
    <t>FACULDADE DE NUTRIÇÃO</t>
  </si>
  <si>
    <t>Modalidade</t>
  </si>
  <si>
    <t>Pré-Empenho</t>
  </si>
  <si>
    <t>UGR</t>
  </si>
  <si>
    <t>PTRES</t>
  </si>
  <si>
    <t>Fonte</t>
  </si>
  <si>
    <t>PI - Enq.</t>
  </si>
  <si>
    <t>PI - Ação</t>
  </si>
  <si>
    <t>PI - Etapa</t>
  </si>
  <si>
    <t>PI - Categoria</t>
  </si>
  <si>
    <t>PI - Modalidade</t>
  </si>
  <si>
    <t>Unidade</t>
  </si>
  <si>
    <t xml:space="preserve">Qtde </t>
  </si>
  <si>
    <t>Já Empenhados</t>
  </si>
  <si>
    <t>Capital (R$)</t>
  </si>
  <si>
    <t>Custeio (R$)</t>
  </si>
  <si>
    <t>Saldo da Matriz</t>
  </si>
  <si>
    <t>Saldo Restante</t>
  </si>
  <si>
    <t>Total</t>
  </si>
  <si>
    <t xml:space="preserve"> MARISA DE OLIVEIRA LOPES </t>
  </si>
  <si>
    <t xml:space="preserve"> 794067006-97</t>
  </si>
  <si>
    <t>CPF</t>
  </si>
  <si>
    <t>Suprimento de Fundos</t>
  </si>
  <si>
    <t>Favorecido</t>
  </si>
  <si>
    <t>Dieta imunomoduladora, para uso enteral ou oral. Líquida, polimérica, normocalórica, isenta de sacarose, lactose e glúten. Hiperprotéica (acima de 20%) e hipolipídica. (emb. 200ml)</t>
  </si>
  <si>
    <t>emb</t>
  </si>
  <si>
    <t>339030-07</t>
  </si>
  <si>
    <t>Dieta líquida especialmente para situações metabólicas especiais, balanceada, isenta de lactose, sacarose e glúten. Indicada para alimentação oral ou enteral de pacientes diabéticos ou</t>
  </si>
  <si>
    <t>Fórmula enteral hipercalórica, hiperprotéica, acrescida de fibras solúveis. Isenta de sacarose, lactose e glúten. Densidade calórica: 1,5 kcal / ml. Proteínas: 16% Carboidratos: 47</t>
  </si>
  <si>
    <t>SEBASTIAO MARQUES</t>
  </si>
  <si>
    <t>1.1</t>
  </si>
  <si>
    <t>Pregão 86/2014</t>
  </si>
  <si>
    <t>150284</t>
  </si>
  <si>
    <t>086705</t>
  </si>
  <si>
    <t>0112</t>
  </si>
  <si>
    <t>M</t>
  </si>
  <si>
    <t>FN00</t>
  </si>
  <si>
    <t>G</t>
  </si>
  <si>
    <t>1932</t>
  </si>
  <si>
    <t>N</t>
  </si>
  <si>
    <t>Pregão 04/2015</t>
  </si>
  <si>
    <t>CASA BRASIL UTILIDADES LTDA - ME</t>
  </si>
  <si>
    <t>Pote de vidro com tampa garra em metal ou plástico, com capacidade de 150 a 240 mL, em formato cilíndrico.</t>
  </si>
  <si>
    <t>un</t>
  </si>
  <si>
    <t>339030-21</t>
  </si>
  <si>
    <t>Pregão 01/2015</t>
  </si>
  <si>
    <t>EXOM ARTIGOS PARA LABORATORIOS LTDA - EPP</t>
  </si>
  <si>
    <t>Trietanolamina</t>
  </si>
  <si>
    <t>L</t>
  </si>
  <si>
    <t>339030-11</t>
  </si>
  <si>
    <t>Pregão 02/2015</t>
  </si>
  <si>
    <t>ORBITAL PRODUTOS PARA LABORATORIOS LTDA - ME</t>
  </si>
  <si>
    <t>Caneta para marcar vidrarias, resistente a solvente, ponta ultra-fina, cor azul.</t>
  </si>
  <si>
    <t>339030-35</t>
  </si>
  <si>
    <t>10.1</t>
  </si>
  <si>
    <t>MOLECULAR BIOTECNOLOGIA E REPRESENTACAO LTDA - ME</t>
  </si>
  <si>
    <t>Rack autoclavável para 96 ponteiras de 0,5 - 10µl.</t>
  </si>
  <si>
    <t>Rack autoclavável para 96 ponteiras de 0-200 UL.</t>
  </si>
  <si>
    <t>Rack autoclavável para 96 ponteiras de 200-1000 UL.</t>
  </si>
  <si>
    <t>11.1</t>
  </si>
  <si>
    <t>CENTRAL BRASIL INSTRUMENTOS DE MEDICAO LTDA - EPP</t>
  </si>
  <si>
    <t>Eletrodo combinado de vidro para aparelho medidor de pH de bancada marca Tecnopon modelo mPA – 210. Pode-se completar o nível do eletrólito. Faixa de medição entre pH 0 - 14 e temperat</t>
  </si>
  <si>
    <t>Fita indicadora de pH, faixa 0-14,0 (caixa com 100 unidades).</t>
  </si>
  <si>
    <t>cx</t>
  </si>
  <si>
    <t>12.1</t>
  </si>
  <si>
    <t>EXODO TECNOLOGIA ASSISTENCIA E PRESTACAO DE SERVICOS LT</t>
  </si>
  <si>
    <t xml:space="preserve">Dessecador Plástico: Características Técnicas: Constituído com tampa em poliestireno transparente, fundo em polipropileno, disco em polipropileno perfurado, vacuômetro em metal latão, </t>
  </si>
  <si>
    <t>13.1</t>
  </si>
  <si>
    <t>ILMA CHAVES PEREIRA 74191209604</t>
  </si>
  <si>
    <t>PIPETA GRADUADA 25ml DIV. 1/10. TIPO DE VIDRO E COEFICIENTE DE EXPANSÃO TÉRMICA LINEAR Fabricados em vidro alumino borosilicato de elevada resistência mecânica e com coeficiente de ex</t>
  </si>
  <si>
    <t>Placa de microtitulação (96 poços) tipo Elisa, para cultura de tecidos, fundo plano (chato), com tampa, em poliestireno cristal transparente, estéreis (embalada individualmente)</t>
  </si>
  <si>
    <t>14.1</t>
  </si>
  <si>
    <t>KLEBER AVILA - ME</t>
  </si>
  <si>
    <t>Cubeta micro quartzo com caminho óptico de 10mm capacidadede 1ml, medi das: 45x12,5x12,5mm, com tampa.</t>
  </si>
  <si>
    <t>par</t>
  </si>
  <si>
    <t>Ponteira autoclavável, azul universal, para pipeta automática de 100-1000 microlitros (pcte. com 1000).</t>
  </si>
  <si>
    <t>pct</t>
  </si>
  <si>
    <t>15.1</t>
  </si>
  <si>
    <t>NOVALAB CIENTIFICA LTDA - EPP</t>
  </si>
  <si>
    <t>Filtro esterilizante (unidade filtrante) em éster de celulose estéril, 25mm de diâmetro, adaptável à seringa de injeção, poro de 0,22 micrômetros, descartável, embalados individualment</t>
  </si>
  <si>
    <t>2.1</t>
  </si>
  <si>
    <t>TPL TAMIS PRODUTOS LABORATORIAIS LTDA - EPP</t>
  </si>
  <si>
    <t>Peneiras granulometrias. Peneiras granulométricas redondas, Ø 8x2”, aro em aço inox, com as seguintes malhas ASTM: 10.</t>
  </si>
  <si>
    <t>Peneiras granulometrias. Peneiras granulométricas redondas, Ø 8x2”, aro em aço inox, com as seguintes malhas ASTM: 100.</t>
  </si>
  <si>
    <t>Peneiras Granulométricas em aço Inox - Diâmetro 8" (203,2 mm) x Altura 2" (50 mm). Peneira em aço Inox - ASTM 120 - MESH/TYLER 115 - Abertura 0,125 mm.</t>
  </si>
  <si>
    <t>Peneiras Granulométricas em aço Inox - Diâmetro 8" (203,2 mm) x Altura 2" (50 mm). Peneira em aço Inox - ASTM 140 - MESH/TYLER 150 - Abertura 0,106 mm.</t>
  </si>
  <si>
    <t>Peneiras Granulométricas em aço Inox - Diâmetro 8" (203,2 mm) x Altura 2" (50 mm). Peneira em aço Inox - ASTM 16 - MESH/TYLER 14 - Abertura 1,1180 mm.</t>
  </si>
  <si>
    <t>Peneiras Granulométricas em aço Inox - Diâmetro 8" (203,2 mm) x Altura 2" (50 mm). Peneira em aço Inox - ASTM 18 - MESH/TYLER 16 - Abertura 1 mm.</t>
  </si>
  <si>
    <t>Peneiras Granulométricas em aço Inox - Diâmetro 8" (203,2 mm) x Altura 2" (50 mm). Peneira em aço Inox - ASTM 20 - MESH/TYLER 20 - Abertura 0,850 mm.</t>
  </si>
  <si>
    <t>Peneiras Granulométricas em aço Inox - Diâmetro 8" (203,2 mm) x Altura 2" (50 mm). Peneira em aço Inox - ASTM 25 - MESH/TYLER 24 - Abertura 0,710 mm.</t>
  </si>
  <si>
    <t>Peneiras Granulométricas em aço Inox - Diâmetro 8" (203,2 mm) x Altura 2" (50 mm). Peneira em aço Inox - ASTM 35 - MESH/TYLER 32 - Abertura 0,500 mm.</t>
  </si>
  <si>
    <t>Peneiras Granulométricas em aço Inox - Diâmetro 8" (203,2 mm) x Altura 2" (50 mm). Peneira em aço Inox - ASTM 45 - MESH/TYLER 42 - Abertura 0,355 mm.</t>
  </si>
  <si>
    <t>Peneiras Granulométricas em aço Inox - Diâmetro 8" (203,2 mm) x Altura 2" (50 mm). Peneira em aço Inox - ASTM 60 - MESH/TYLER 60 - Abertura 0,250 mm.</t>
  </si>
  <si>
    <t>Peneiras Granulométricas em aço Inox - Diâmetro 8" (203,2 mm) x Altura 2" (50 mm). Peneira em aço Inox - ASTM 80 - MESH/TYLER 80 - Abertura 0,180 mm.</t>
  </si>
  <si>
    <t>Proveta de polipropileno, 1000ml. Com base hexagonal, Graduada em silk-screen, Autoclavável</t>
  </si>
  <si>
    <t>COMERCIAL VANQUES LTDA - EPP</t>
  </si>
  <si>
    <t>Azul de Toluidina ( embalagem com 50 g).</t>
  </si>
  <si>
    <t xml:space="preserve">DIMETILSULFÓXIDO 99,9% DE PUREZA </t>
  </si>
  <si>
    <t>Pectina de alta metoxilação, grau alimentício, embalagem com 500g.</t>
  </si>
  <si>
    <t>SÍLICA GEL PEROLADA AZUL-A GRANEL. GRANULOMETRIA 4 A 8MM. 100% AZUL- INDICADOR DE SATURAÇÃO. A SÍLICA AZUL ALTERA SUA COLORAÇÃO PARA ROSA INDICANDO A NECESSIDADE DE SUBSTITUIÇÃO OU REG</t>
  </si>
  <si>
    <t>23.5</t>
  </si>
  <si>
    <t>CONCEITUAL - COMERCIO DE EQUIPAMENTOS PARA LABORATORIOS</t>
  </si>
  <si>
    <t>Ponteira amarela, autoclavável, volume 20 a 200 µl, compatível com micropipetas da marca Digipet, livre de DNase e RNase, pirogênio e metais pesados (pacote com 1000 ponteiras estéreis</t>
  </si>
  <si>
    <t>3.1</t>
  </si>
  <si>
    <t>LUSA MED LTDA - EPP</t>
  </si>
  <si>
    <t>Bastão de vidro de 05mm x 300mm.</t>
  </si>
  <si>
    <t>Bastão de vidro de 06mm x 300mm.</t>
  </si>
  <si>
    <t>NEW QUIMICA LTDA - EPP</t>
  </si>
  <si>
    <t>Ácido cítrico anidro, P.A. Embalagem com 1000 gramas.</t>
  </si>
  <si>
    <t>Ácido tricloroacético p.a. (CCl3COOH) PM 163.4 g/mol (emb. c/ 500g)</t>
  </si>
  <si>
    <t>4.1</t>
  </si>
  <si>
    <t>PER-LAB INDUSTRIA E COMERCIO DE VIDROS PARA LABS LTDA -</t>
  </si>
  <si>
    <t>Erlenmeyer 250mL graduado, boca estreita, reforçada, fabricado em vidro boro-silicato de baixa expansão, segundo as Normas e especificações construtivas da ASTM, em fabrica cujo proces</t>
  </si>
  <si>
    <t>4.12</t>
  </si>
  <si>
    <t>Bequer 10mL - Copo Graduado tipo Griffin, forma alta, espessura de parede "Standard", fabricado em vidro boro-silicato de baixa expansão. - DADOS TÉCNICOS: 1. TIPO DE VIDRO E COEFICIEN</t>
  </si>
  <si>
    <t>5.1</t>
  </si>
  <si>
    <t>JOSIEL DANILO DA SILVA - ME</t>
  </si>
  <si>
    <t>Frasco de vidro incolor 250ml com tampa plástica (tipo maionese) (medida aproximada Alt. 11,9; Diam. 7; Diam boca 5,2cm)</t>
  </si>
  <si>
    <t>6.1</t>
  </si>
  <si>
    <t>NEOBIO - COMERCIO DE PRODUTOS PARA LABORATORIOS LTDA -</t>
  </si>
  <si>
    <t xml:space="preserve">Placa (microplaca) para cultura de células, tecidos, com 12 poços, fundo chato, estéril, livre de pirogênio, de poliestireno cristal (transparente), com tampa. Produto não pirogênico. </t>
  </si>
  <si>
    <t>Placa de cultura de tecidos 24 poços com tampa.</t>
  </si>
  <si>
    <t>7.1</t>
  </si>
  <si>
    <t>UNITY INSTRUMENTOS DE TESTE E MEDICAO LTDA - ME</t>
  </si>
  <si>
    <t>Termômetro de vidro, com escala de -10 + 210°C, acompanhado de certificado de calibração na RBC.</t>
  </si>
  <si>
    <t>8.1</t>
  </si>
  <si>
    <t>P.H.D. COMERCIO DE EQUIPAMENTOS PARA LABORATORIO LTDA -</t>
  </si>
  <si>
    <t>Béquer de vidro, graduado, forma baixa, 100mL.</t>
  </si>
  <si>
    <t>Cápsula de porcelana de 225 mL, diâmetro de 110 mm.</t>
  </si>
  <si>
    <t>8.9</t>
  </si>
  <si>
    <t>Cubeta de quartzo quadrada 10mm, volume 3,5mL, medidas 45 x 12,5 x 12,5 mm tampa plástica, com duas faces polidas.</t>
  </si>
  <si>
    <t>9.1</t>
  </si>
  <si>
    <t>AZLAB EQUIPAMENTOS E SUPRIMENTOS PARA LABORATORIOS E HO</t>
  </si>
  <si>
    <t>Microtubos para centrífuga, em polipropileno, de 1.5ml, autoclavável, adequado para biologia molecular (pacote c/ 1000).</t>
  </si>
  <si>
    <t>9.10</t>
  </si>
  <si>
    <t>Béquer de vidro, graduado, forma baixa, 10mL.</t>
  </si>
  <si>
    <t>Frasco (garrafa) de cultura de tecidos, sem filtro, de 25 cm², com capacidade para 60ml, com dispositivo de aeração, gargalo inclinado, fabricado em poliestireno, estéril, li vre de DN</t>
  </si>
  <si>
    <t>Frasco para Cultura (Garrafa) Tecido: Moldado em poliestireno de alta transparência livre de Dnase, Rnase, pirogênicos e toxinas; Com dispositivo de aeração, ajustado na tampa (posição</t>
  </si>
  <si>
    <t>Lâmina de vidro, lapidada, com ponta fosca para identificação de amostras, dimensões de 26mm x 76mm, espessura de 1,0 – 1,2mm, intercaladas uma a uma com folha de papel. Caixa com 50 u</t>
  </si>
  <si>
    <t>Placa (microplaca) para cultura de células, tecidos, com 6 poços, fundo chato, estéril, livre de pirogênio, de poliestireno cristal (transparente), com tampa. Produto não pirogênico. S</t>
  </si>
  <si>
    <t>Pregão 92/2014</t>
  </si>
  <si>
    <t>CAWI-TEC COMERCIO E PRESTACAO DE SERVICOS EM INFORMATIC</t>
  </si>
  <si>
    <t xml:space="preserve">Pen Drive de 16 GB compatível com USB padrão 2.0, sem parte retrátil. </t>
  </si>
  <si>
    <t>339030-17</t>
  </si>
  <si>
    <t>Pregão 03/2015</t>
  </si>
  <si>
    <t>NOS@LIG PRODUTOS ODONTOLOGICOS LTDA - EPP</t>
  </si>
  <si>
    <t>Avental descartável frontal manga longa, confeccionado em TNT, fabricada em 100% polipropileno, gramatura 20, atóxico, punho lastex. Embalagem com 10 unidades.</t>
  </si>
  <si>
    <t>339030-36</t>
  </si>
  <si>
    <t>COLTY MERCANTIL LTDA - ME</t>
  </si>
  <si>
    <t>Luva de látex para procedimentos, não estéril, ambidestra, antialérgica, pré-talcada, com pó bioabsorvível (caixa com 100) - tamanho 7,5 / M.</t>
  </si>
  <si>
    <t>Pregão 102/2014</t>
  </si>
  <si>
    <t>JOAO MARIA MAURICIO DE SOUZA 27478459404</t>
  </si>
  <si>
    <t>Óculos de Segurança: constituído de armação e visor confeccionados em uma única peça de policarbonato Incolor, hastes tipo espátula com proteção lateral com seis fendas para ventilação</t>
  </si>
  <si>
    <t>339030-28</t>
  </si>
  <si>
    <t>PHARMANUTRI COMERCIO DE MEDICAMENTOS E PRODUTOS NUTRICI</t>
  </si>
  <si>
    <t>3.2</t>
  </si>
  <si>
    <t xml:space="preserve">Módulo de glutamina, aminoácido importante para a manutenção da integridade intestinal, prevenção do risco de translocação bacteriana, recuperação do sistema imune e redução </t>
  </si>
  <si>
    <t>ATACADAO DO LABORATORIO - EIRELI - ME</t>
  </si>
  <si>
    <t>Medidor de pH digital, determinador multi-parâmetro multiprocessado, que permite a análise de pH, potencial de oxiredução (ORP, em mV) e temperatura (°C), com alta precisão e repetibil</t>
  </si>
  <si>
    <t>DISTRIBUIDORA DE PRODUTOS ODONTOLOGICOS E MATERIAIS LTD</t>
  </si>
  <si>
    <t>Luva de látex para procedimentos, não estéril, ambidestra, antialérgica, pré-talcada, com pó bioabsorvível (caixa com 100) - tamanho 7,0 / P.</t>
  </si>
  <si>
    <t>CAMP LAB 2005 MATERIAIS E EQUIPAMENTOS PARA LABORATORIO</t>
  </si>
  <si>
    <t>Penicilina-streptomicina conjugada, 100ml</t>
  </si>
  <si>
    <t>fco</t>
  </si>
  <si>
    <t>339030-09</t>
  </si>
  <si>
    <t>CASA E BAR BRASIL COMERCIO DE UTILIDADES DO LAR LTDA -</t>
  </si>
  <si>
    <t>Bandeja confeccionada em aço inox, medindo 26 de largura x 12 de comprimento x 1,5 cm de altura.</t>
  </si>
  <si>
    <t>Bandeja confeccionada em aço inox, medindo 40 de largura x 30 de comprimento x 4,0 cm de altura.</t>
  </si>
  <si>
    <t>Bandeja de plástico resistente (Polietileno), cor branca, nas dimensões 26cm largura x 40cm comprimento x 7cm altura.</t>
  </si>
  <si>
    <t>Pregão 112/2014</t>
  </si>
  <si>
    <t>2.5</t>
  </si>
  <si>
    <t>Comercial Marelly</t>
  </si>
  <si>
    <t>Conjunto de xícara e colher de medida padrão, feitas em plástico, na cor branca, com anel para mantê-las juntas e medidas nos cabos. Medidas: Xícaras: 60 ml; 80 ml; 120 ml; 160 ml; 180</t>
  </si>
  <si>
    <t>cj</t>
  </si>
  <si>
    <t>Faca de legumes, lâmina com 3”, espessura 2,5 mm, comprimento 19 cm, cabo em altileno branco.</t>
  </si>
  <si>
    <t>Frigideira em alumínio resistente, antiaderente, em teflon, com diâmetro medindo aproximadamente 26 ou 28 cm.</t>
  </si>
  <si>
    <t>Jarra de vidro resistente, lisa, cilíndrica, com alça, com capacidade para 2 litros.</t>
  </si>
  <si>
    <t>Panela de pressão em alumínio resistente, capacidade 4,5 Litros, com fechamento externo.</t>
  </si>
  <si>
    <t>2015NE800277</t>
  </si>
  <si>
    <t>ok</t>
  </si>
  <si>
    <t>Colunas1</t>
  </si>
  <si>
    <t>Comercial Marely</t>
  </si>
  <si>
    <t>Cawi</t>
  </si>
  <si>
    <t>ou perlab</t>
  </si>
  <si>
    <t>não empenhou</t>
  </si>
  <si>
    <t>Saldo com contingenciamento 10% de Custeio e 50% Capital</t>
  </si>
  <si>
    <t>Inversão de custeio para diárias</t>
  </si>
  <si>
    <t>2015NE801701</t>
  </si>
  <si>
    <t>Pregão 60/2015</t>
  </si>
  <si>
    <t>1.5</t>
  </si>
  <si>
    <t>STOCK COMERCIO DE MAQUINAS E EQUIPAMENTOS LTDA - ME</t>
  </si>
  <si>
    <t>DB01</t>
  </si>
  <si>
    <t>2075</t>
  </si>
  <si>
    <t>Mistura de oxigênio 5%; Dióxido de Carbono 5% e Nitrogênio para balanço.</t>
  </si>
  <si>
    <t>kg</t>
  </si>
  <si>
    <t>339030-04</t>
  </si>
  <si>
    <t>Empenho de Suprimento de Fundos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</si>
</sst>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#,##0.00\ ;&quot;-R$ &quot;#,##0.00\ ;&quot; R$ -&quot;#\ ;@\ "/>
    <numFmt numFmtId="165" formatCode="#,##0.00\ ;\-#,##0.00\ ;&quot; -&quot;#\ ;@\ 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[$€-2]\ #,##0.00_);[Red]\([$€-2]\ #,##0.00\)"/>
    <numFmt numFmtId="170" formatCode="&quot;Ativado&quot;;&quot;Ativado&quot;;&quot;Desativado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 Narrow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1"/>
      <color rgb="FF000000"/>
      <name val="Arial Narrow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" fillId="25" borderId="0" applyNumberFormat="0" applyBorder="0" applyAlignment="0" applyProtection="0"/>
    <xf numFmtId="0" fontId="24" fillId="26" borderId="0" applyNumberFormat="0" applyBorder="0" applyAlignment="0" applyProtection="0"/>
    <xf numFmtId="0" fontId="2" fillId="17" borderId="0" applyNumberFormat="0" applyBorder="0" applyAlignment="0" applyProtection="0"/>
    <xf numFmtId="0" fontId="24" fillId="27" borderId="0" applyNumberFormat="0" applyBorder="0" applyAlignment="0" applyProtection="0"/>
    <xf numFmtId="0" fontId="2" fillId="19" borderId="0" applyNumberFormat="0" applyBorder="0" applyAlignment="0" applyProtection="0"/>
    <xf numFmtId="0" fontId="24" fillId="28" borderId="0" applyNumberFormat="0" applyBorder="0" applyAlignment="0" applyProtection="0"/>
    <xf numFmtId="0" fontId="2" fillId="29" borderId="0" applyNumberFormat="0" applyBorder="0" applyAlignment="0" applyProtection="0"/>
    <xf numFmtId="0" fontId="24" fillId="30" borderId="0" applyNumberFormat="0" applyBorder="0" applyAlignment="0" applyProtection="0"/>
    <xf numFmtId="0" fontId="2" fillId="31" borderId="0" applyNumberFormat="0" applyBorder="0" applyAlignment="0" applyProtection="0"/>
    <xf numFmtId="0" fontId="24" fillId="32" borderId="0" applyNumberFormat="0" applyBorder="0" applyAlignment="0" applyProtection="0"/>
    <xf numFmtId="0" fontId="2" fillId="33" borderId="0" applyNumberFormat="0" applyBorder="0" applyAlignment="0" applyProtection="0"/>
    <xf numFmtId="0" fontId="25" fillId="34" borderId="0" applyNumberFormat="0" applyBorder="0" applyAlignment="0" applyProtection="0"/>
    <xf numFmtId="0" fontId="3" fillId="7" borderId="0" applyNumberFormat="0" applyBorder="0" applyAlignment="0" applyProtection="0"/>
    <xf numFmtId="0" fontId="26" fillId="35" borderId="1" applyNumberFormat="0" applyAlignment="0" applyProtection="0"/>
    <xf numFmtId="0" fontId="4" fillId="36" borderId="2" applyNumberFormat="0" applyAlignment="0" applyProtection="0"/>
    <xf numFmtId="0" fontId="27" fillId="37" borderId="3" applyNumberFormat="0" applyAlignment="0" applyProtection="0"/>
    <xf numFmtId="0" fontId="5" fillId="38" borderId="4" applyNumberFormat="0" applyAlignment="0" applyProtection="0"/>
    <xf numFmtId="0" fontId="28" fillId="0" borderId="5" applyNumberFormat="0" applyFill="0" applyAlignment="0" applyProtection="0"/>
    <xf numFmtId="0" fontId="6" fillId="0" borderId="6" applyNumberFormat="0" applyFill="0" applyAlignment="0" applyProtection="0"/>
    <xf numFmtId="0" fontId="24" fillId="39" borderId="0" applyNumberFormat="0" applyBorder="0" applyAlignment="0" applyProtection="0"/>
    <xf numFmtId="0" fontId="2" fillId="40" borderId="0" applyNumberFormat="0" applyBorder="0" applyAlignment="0" applyProtection="0"/>
    <xf numFmtId="0" fontId="24" fillId="41" borderId="0" applyNumberFormat="0" applyBorder="0" applyAlignment="0" applyProtection="0"/>
    <xf numFmtId="0" fontId="2" fillId="42" borderId="0" applyNumberFormat="0" applyBorder="0" applyAlignment="0" applyProtection="0"/>
    <xf numFmtId="0" fontId="24" fillId="43" borderId="0" applyNumberFormat="0" applyBorder="0" applyAlignment="0" applyProtection="0"/>
    <xf numFmtId="0" fontId="2" fillId="44" borderId="0" applyNumberFormat="0" applyBorder="0" applyAlignment="0" applyProtection="0"/>
    <xf numFmtId="0" fontId="24" fillId="45" borderId="0" applyNumberFormat="0" applyBorder="0" applyAlignment="0" applyProtection="0"/>
    <xf numFmtId="0" fontId="2" fillId="29" borderId="0" applyNumberFormat="0" applyBorder="0" applyAlignment="0" applyProtection="0"/>
    <xf numFmtId="0" fontId="24" fillId="46" borderId="0" applyNumberFormat="0" applyBorder="0" applyAlignment="0" applyProtection="0"/>
    <xf numFmtId="0" fontId="2" fillId="31" borderId="0" applyNumberFormat="0" applyBorder="0" applyAlignment="0" applyProtection="0"/>
    <xf numFmtId="0" fontId="24" fillId="47" borderId="0" applyNumberFormat="0" applyBorder="0" applyAlignment="0" applyProtection="0"/>
    <xf numFmtId="0" fontId="2" fillId="48" borderId="0" applyNumberFormat="0" applyBorder="0" applyAlignment="0" applyProtection="0"/>
    <xf numFmtId="0" fontId="29" fillId="49" borderId="1" applyNumberFormat="0" applyAlignment="0" applyProtection="0"/>
    <xf numFmtId="0" fontId="7" fillId="13" borderId="2" applyNumberFormat="0" applyAlignment="0" applyProtection="0"/>
    <xf numFmtId="0" fontId="30" fillId="50" borderId="0" applyNumberFormat="0" applyBorder="0" applyAlignment="0" applyProtection="0"/>
    <xf numFmtId="0" fontId="8" fillId="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ill="0" applyBorder="0" applyAlignment="0" applyProtection="0"/>
    <xf numFmtId="0" fontId="31" fillId="51" borderId="0" applyNumberFormat="0" applyBorder="0" applyAlignment="0" applyProtection="0"/>
    <xf numFmtId="0" fontId="9" fillId="5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Alignment="0" applyProtection="0"/>
    <xf numFmtId="9" fontId="0" fillId="0" borderId="0" applyFont="0" applyFill="0" applyBorder="0" applyAlignment="0" applyProtection="0"/>
    <xf numFmtId="0" fontId="32" fillId="35" borderId="9" applyNumberFormat="0" applyAlignment="0" applyProtection="0"/>
    <xf numFmtId="0" fontId="10" fillId="36" borderId="10" applyNumberFormat="0" applyAlignment="0" applyProtection="0"/>
    <xf numFmtId="41" fontId="0" fillId="0" borderId="0" applyFont="0" applyFill="0" applyBorder="0" applyAlignment="0" applyProtection="0"/>
    <xf numFmtId="165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3" fillId="0" borderId="12" applyNumberFormat="0" applyFill="0" applyAlignment="0" applyProtection="0"/>
    <xf numFmtId="0" fontId="37" fillId="0" borderId="13" applyNumberFormat="0" applyFill="0" applyAlignment="0" applyProtection="0"/>
    <xf numFmtId="0" fontId="14" fillId="0" borderId="14" applyNumberFormat="0" applyFill="0" applyAlignment="0" applyProtection="0"/>
    <xf numFmtId="0" fontId="38" fillId="0" borderId="15" applyNumberFormat="0" applyFill="0" applyAlignment="0" applyProtection="0"/>
    <xf numFmtId="0" fontId="15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17" fillId="0" borderId="18" applyNumberFormat="0" applyFill="0" applyAlignment="0" applyProtection="0"/>
    <xf numFmtId="43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43" fontId="40" fillId="0" borderId="19" xfId="105" applyFont="1" applyBorder="1" applyAlignment="1">
      <alignment horizontal="center" wrapText="1"/>
    </xf>
    <xf numFmtId="0" fontId="41" fillId="55" borderId="20" xfId="0" applyFont="1" applyFill="1" applyBorder="1" applyAlignment="1">
      <alignment horizontal="center" vertical="center" wrapText="1"/>
    </xf>
    <xf numFmtId="0" fontId="41" fillId="55" borderId="21" xfId="0" applyFont="1" applyFill="1" applyBorder="1" applyAlignment="1">
      <alignment horizontal="center" vertical="center" wrapText="1"/>
    </xf>
    <xf numFmtId="43" fontId="40" fillId="0" borderId="19" xfId="105" applyFont="1" applyBorder="1" applyAlignment="1">
      <alignment horizontal="center" vertical="center" wrapText="1"/>
    </xf>
    <xf numFmtId="43" fontId="40" fillId="0" borderId="22" xfId="105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43" fontId="41" fillId="0" borderId="19" xfId="105" applyFont="1" applyBorder="1" applyAlignment="1">
      <alignment horizontal="center" wrapText="1"/>
    </xf>
    <xf numFmtId="4" fontId="0" fillId="0" borderId="0" xfId="0" applyNumberFormat="1" applyAlignment="1">
      <alignment/>
    </xf>
    <xf numFmtId="49" fontId="0" fillId="0" borderId="23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 wrapText="1"/>
    </xf>
    <xf numFmtId="0" fontId="0" fillId="6" borderId="24" xfId="0" applyFill="1" applyBorder="1" applyAlignment="1">
      <alignment vertical="center" wrapText="1"/>
    </xf>
    <xf numFmtId="44" fontId="0" fillId="6" borderId="25" xfId="75" applyFont="1" applyFill="1" applyBorder="1" applyAlignment="1">
      <alignment vertical="center"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3" fontId="0" fillId="0" borderId="0" xfId="105" applyFont="1" applyBorder="1" applyAlignment="1">
      <alignment/>
    </xf>
    <xf numFmtId="4" fontId="0" fillId="0" borderId="0" xfId="0" applyNumberFormat="1" applyBorder="1" applyAlignment="1">
      <alignment/>
    </xf>
    <xf numFmtId="44" fontId="39" fillId="0" borderId="0" xfId="75" applyFont="1" applyBorder="1" applyAlignment="1">
      <alignment/>
    </xf>
    <xf numFmtId="43" fontId="0" fillId="0" borderId="23" xfId="105" applyFont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 wrapText="1"/>
    </xf>
    <xf numFmtId="43" fontId="42" fillId="0" borderId="0" xfId="0" applyNumberFormat="1" applyFont="1" applyFill="1" applyBorder="1" applyAlignment="1">
      <alignment horizontal="right" vertical="center" wrapText="1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3" xfId="0" applyNumberFormat="1" applyFill="1" applyBorder="1" applyAlignment="1">
      <alignment horizontal="center"/>
    </xf>
    <xf numFmtId="0" fontId="42" fillId="0" borderId="26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/>
    </xf>
    <xf numFmtId="43" fontId="27" fillId="0" borderId="23" xfId="105" applyFont="1" applyFill="1" applyBorder="1" applyAlignment="1">
      <alignment horizontal="center"/>
    </xf>
    <xf numFmtId="49" fontId="21" fillId="0" borderId="2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 wrapText="1"/>
    </xf>
    <xf numFmtId="43" fontId="43" fillId="0" borderId="23" xfId="105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 wrapText="1"/>
    </xf>
    <xf numFmtId="43" fontId="44" fillId="0" borderId="23" xfId="105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44" fillId="0" borderId="23" xfId="0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vertical="center"/>
    </xf>
    <xf numFmtId="0" fontId="43" fillId="0" borderId="23" xfId="0" applyFont="1" applyFill="1" applyBorder="1" applyAlignment="1">
      <alignment vertical="center"/>
    </xf>
    <xf numFmtId="0" fontId="44" fillId="0" borderId="23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27" fillId="0" borderId="23" xfId="0" applyFont="1" applyFill="1" applyBorder="1" applyAlignment="1">
      <alignment/>
    </xf>
    <xf numFmtId="0" fontId="0" fillId="0" borderId="0" xfId="0" applyBorder="1" applyAlignment="1">
      <alignment/>
    </xf>
    <xf numFmtId="0" fontId="43" fillId="56" borderId="23" xfId="0" applyFont="1" applyFill="1" applyBorder="1" applyAlignment="1">
      <alignment vertical="center"/>
    </xf>
    <xf numFmtId="49" fontId="21" fillId="56" borderId="23" xfId="0" applyNumberFormat="1" applyFont="1" applyFill="1" applyBorder="1" applyAlignment="1">
      <alignment horizontal="center" vertical="center"/>
    </xf>
    <xf numFmtId="49" fontId="0" fillId="56" borderId="23" xfId="0" applyNumberFormat="1" applyFont="1" applyFill="1" applyBorder="1" applyAlignment="1">
      <alignment horizontal="center" vertical="center"/>
    </xf>
    <xf numFmtId="0" fontId="43" fillId="56" borderId="23" xfId="0" applyFont="1" applyFill="1" applyBorder="1" applyAlignment="1">
      <alignment horizontal="center" vertical="center" wrapText="1"/>
    </xf>
    <xf numFmtId="43" fontId="43" fillId="56" borderId="23" xfId="105" applyFont="1" applyFill="1" applyBorder="1" applyAlignment="1">
      <alignment horizontal="center" vertical="center" wrapText="1"/>
    </xf>
    <xf numFmtId="0" fontId="44" fillId="56" borderId="23" xfId="0" applyFont="1" applyFill="1" applyBorder="1" applyAlignment="1">
      <alignment vertical="center"/>
    </xf>
    <xf numFmtId="0" fontId="44" fillId="56" borderId="23" xfId="0" applyFont="1" applyFill="1" applyBorder="1" applyAlignment="1">
      <alignment horizontal="center" vertical="center" wrapText="1"/>
    </xf>
    <xf numFmtId="43" fontId="44" fillId="56" borderId="23" xfId="105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26" xfId="0" applyFont="1" applyFill="1" applyBorder="1" applyAlignment="1">
      <alignment horizontal="center" vertical="center"/>
    </xf>
    <xf numFmtId="49" fontId="0" fillId="0" borderId="27" xfId="0" applyNumberFormat="1" applyFill="1" applyBorder="1" applyAlignment="1">
      <alignment horizontal="center" vertical="center" wrapText="1"/>
    </xf>
    <xf numFmtId="49" fontId="0" fillId="0" borderId="23" xfId="0" applyNumberFormat="1" applyFill="1" applyBorder="1" applyAlignment="1">
      <alignment horizontal="left" vertical="center"/>
    </xf>
    <xf numFmtId="0" fontId="46" fillId="0" borderId="0" xfId="0" applyFont="1" applyAlignment="1">
      <alignment/>
    </xf>
    <xf numFmtId="49" fontId="0" fillId="0" borderId="23" xfId="0" applyNumberFormat="1" applyFill="1" applyBorder="1" applyAlignment="1">
      <alignment horizontal="center" vertical="center"/>
    </xf>
    <xf numFmtId="0" fontId="46" fillId="0" borderId="28" xfId="0" applyFont="1" applyBorder="1" applyAlignment="1">
      <alignment horizontal="center" vertical="top" wrapText="1"/>
    </xf>
    <xf numFmtId="0" fontId="46" fillId="0" borderId="28" xfId="0" applyFont="1" applyBorder="1" applyAlignment="1">
      <alignment vertical="center" wrapText="1"/>
    </xf>
    <xf numFmtId="0" fontId="46" fillId="0" borderId="28" xfId="0" applyFont="1" applyBorder="1" applyAlignment="1">
      <alignment horizontal="right" vertical="top" wrapText="1"/>
    </xf>
    <xf numFmtId="0" fontId="39" fillId="0" borderId="0" xfId="0" applyFont="1" applyAlignment="1">
      <alignment horizontal="center"/>
    </xf>
    <xf numFmtId="0" fontId="0" fillId="0" borderId="23" xfId="0" applyBorder="1" applyAlignment="1">
      <alignment horizontal="center"/>
    </xf>
  </cellXfs>
  <cellStyles count="92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Incorreto" xfId="73"/>
    <cellStyle name="Incorreto 2" xfId="74"/>
    <cellStyle name="Currency" xfId="75"/>
    <cellStyle name="Currency [0]" xfId="76"/>
    <cellStyle name="Moeda 2" xfId="77"/>
    <cellStyle name="Neutra" xfId="78"/>
    <cellStyle name="Neutra 2" xfId="79"/>
    <cellStyle name="Normal 2" xfId="80"/>
    <cellStyle name="Normal 3" xfId="81"/>
    <cellStyle name="Nota" xfId="82"/>
    <cellStyle name="Nota 2" xfId="83"/>
    <cellStyle name="Percent" xfId="84"/>
    <cellStyle name="Saída" xfId="85"/>
    <cellStyle name="Saída 2" xfId="86"/>
    <cellStyle name="Comma [0]" xfId="87"/>
    <cellStyle name="Separador de milhares 2" xfId="88"/>
    <cellStyle name="Texto de Aviso" xfId="89"/>
    <cellStyle name="Texto de Aviso 2" xfId="90"/>
    <cellStyle name="Texto Explicativo" xfId="91"/>
    <cellStyle name="Texto Explicativo 2" xfId="92"/>
    <cellStyle name="Título" xfId="93"/>
    <cellStyle name="Título 1" xfId="94"/>
    <cellStyle name="Título 1 2" xfId="95"/>
    <cellStyle name="Título 2" xfId="96"/>
    <cellStyle name="Título 2 2" xfId="97"/>
    <cellStyle name="Título 3" xfId="98"/>
    <cellStyle name="Título 3 2" xfId="99"/>
    <cellStyle name="Título 4" xfId="100"/>
    <cellStyle name="Título 4 2" xfId="101"/>
    <cellStyle name="Título 5" xfId="102"/>
    <cellStyle name="Total" xfId="103"/>
    <cellStyle name="Total 2" xfId="104"/>
    <cellStyle name="Comma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ela2" displayName="Tabela2" ref="A1:T85" comment="" totalsRowCount="1">
  <autoFilter ref="A1:T85"/>
  <tableColumns count="20">
    <tableColumn id="1" name="Modalidade"/>
    <tableColumn id="2" name="Pré-Empenho"/>
    <tableColumn id="3" name="Empresa"/>
    <tableColumn id="4" name="UGR"/>
    <tableColumn id="5" name="PTRES"/>
    <tableColumn id="6" name="Fonte"/>
    <tableColumn id="7" name="PI - Enq."/>
    <tableColumn id="8" name="PI - Ação"/>
    <tableColumn id="9" name="PI - Etapa"/>
    <tableColumn id="10" name="PI - Categoria"/>
    <tableColumn id="11" name="PI - Modalidade"/>
    <tableColumn id="12" name="ID"/>
    <tableColumn id="13" name="Item"/>
    <tableColumn id="14" name="Nome"/>
    <tableColumn id="15" name="Unidade"/>
    <tableColumn id="16" name="Qtde "/>
    <tableColumn id="17" name="Valor Uni R$"/>
    <tableColumn id="18" name="Valor Tot R$" totalsRowFunction="sum"/>
    <tableColumn id="19" name="SIAFI" totalsRowFunction="count"/>
    <tableColumn id="23" name="Colunas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34.7109375" style="0" customWidth="1"/>
    <col min="2" max="2" width="13.28125" style="0" customWidth="1"/>
    <col min="3" max="3" width="13.57421875" style="0" customWidth="1"/>
    <col min="4" max="4" width="19.8515625" style="0" hidden="1" customWidth="1"/>
    <col min="5" max="5" width="9.140625" style="0" bestFit="1" customWidth="1"/>
    <col min="6" max="6" width="31.8515625" style="0" bestFit="1" customWidth="1"/>
    <col min="7" max="7" width="13.28125" style="0" bestFit="1" customWidth="1"/>
    <col min="8" max="8" width="26.57421875" style="0" bestFit="1" customWidth="1"/>
    <col min="9" max="9" width="9.57421875" style="0" bestFit="1" customWidth="1"/>
    <col min="10" max="10" width="13.57421875" style="0" bestFit="1" customWidth="1"/>
  </cols>
  <sheetData>
    <row r="1" spans="1:4" ht="15">
      <c r="A1" s="71" t="s">
        <v>7</v>
      </c>
      <c r="B1" s="71"/>
      <c r="C1" s="71"/>
      <c r="D1" s="1"/>
    </row>
    <row r="2" ht="15.75" thickBot="1"/>
    <row r="3" spans="2:7" ht="30.75" thickBot="1">
      <c r="B3" s="5" t="s">
        <v>21</v>
      </c>
      <c r="C3" s="6" t="s">
        <v>22</v>
      </c>
      <c r="D3" s="6" t="s">
        <v>22</v>
      </c>
      <c r="F3" s="14" t="s">
        <v>203</v>
      </c>
      <c r="G3" s="15"/>
    </row>
    <row r="4" spans="1:9" ht="15.75" thickBot="1">
      <c r="A4" s="3" t="s">
        <v>23</v>
      </c>
      <c r="B4" s="7">
        <v>0</v>
      </c>
      <c r="C4" s="8">
        <v>27789.72299283842</v>
      </c>
      <c r="D4" s="8">
        <v>55254.73</v>
      </c>
      <c r="F4" s="72" t="s">
        <v>30</v>
      </c>
      <c r="G4" s="72"/>
      <c r="H4" s="72"/>
      <c r="I4" s="72"/>
    </row>
    <row r="5" spans="1:9" ht="30.75" thickBot="1">
      <c r="A5" s="61" t="s">
        <v>192</v>
      </c>
      <c r="B5" s="7"/>
      <c r="C5" s="8">
        <v>25010.75069355458</v>
      </c>
      <c r="D5" s="8"/>
      <c r="F5" s="30"/>
      <c r="G5" s="30"/>
      <c r="H5" s="30"/>
      <c r="I5" s="30"/>
    </row>
    <row r="6" spans="1:10" ht="15.75" thickBot="1">
      <c r="A6" s="9" t="s">
        <v>29</v>
      </c>
      <c r="B6" s="7"/>
      <c r="C6" s="8">
        <f>SUM(I6:I7)</f>
        <v>8670.35</v>
      </c>
      <c r="D6" s="8"/>
      <c r="F6" s="13" t="s">
        <v>28</v>
      </c>
      <c r="G6" s="31" t="s">
        <v>27</v>
      </c>
      <c r="H6" s="12" t="s">
        <v>26</v>
      </c>
      <c r="I6" s="22">
        <f>5000-970.65</f>
        <v>4029.35</v>
      </c>
      <c r="J6" s="29" t="s">
        <v>185</v>
      </c>
    </row>
    <row r="7" spans="1:10" ht="15.75" thickBot="1">
      <c r="A7" s="9" t="s">
        <v>193</v>
      </c>
      <c r="B7" s="7"/>
      <c r="C7" s="8">
        <f>61.27+205.57</f>
        <v>266.84</v>
      </c>
      <c r="D7" s="8"/>
      <c r="F7" s="13"/>
      <c r="G7" s="31"/>
      <c r="H7" s="12"/>
      <c r="I7" s="22">
        <v>4641</v>
      </c>
      <c r="J7" s="62" t="s">
        <v>194</v>
      </c>
    </row>
    <row r="8" spans="1:4" ht="15.75" thickBot="1">
      <c r="A8" s="2" t="s">
        <v>20</v>
      </c>
      <c r="B8" s="7"/>
      <c r="C8" s="7">
        <f>'Já empenhados'!R85</f>
        <v>15977.039999999995</v>
      </c>
      <c r="D8" s="7">
        <f>C8</f>
        <v>15977.039999999995</v>
      </c>
    </row>
    <row r="9" spans="1:4" ht="15.75" thickBot="1">
      <c r="A9" s="2" t="s">
        <v>24</v>
      </c>
      <c r="B9" s="4"/>
      <c r="C9" s="10">
        <f>C5-C6-C8-C7</f>
        <v>96.52069355458315</v>
      </c>
      <c r="D9" s="10">
        <f>D4-D8-D6</f>
        <v>39277.69000000001</v>
      </c>
    </row>
    <row r="12" spans="3:6" ht="15">
      <c r="C12" s="11"/>
      <c r="F12" s="11"/>
    </row>
    <row r="13" spans="3:6" ht="15">
      <c r="C13" s="17"/>
      <c r="F13" s="17"/>
    </row>
    <row r="16" ht="15">
      <c r="E16" s="11"/>
    </row>
    <row r="26" ht="15">
      <c r="E26" s="11"/>
    </row>
  </sheetData>
  <sheetProtection/>
  <mergeCells count="2">
    <mergeCell ref="A1:C1"/>
    <mergeCell ref="F4:I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9"/>
  <sheetViews>
    <sheetView zoomScale="90" zoomScaleNormal="90" zoomScalePageLayoutView="0" workbookViewId="0" topLeftCell="C1">
      <pane xSplit="1" topLeftCell="D1" activePane="topRight" state="frozen"/>
      <selection pane="topLeft" activeCell="C1" sqref="C1"/>
      <selection pane="topRight" activeCell="I100" sqref="I100"/>
    </sheetView>
  </sheetViews>
  <sheetFormatPr defaultColWidth="9.140625" defaultRowHeight="15"/>
  <cols>
    <col min="1" max="1" width="23.421875" style="16" customWidth="1"/>
    <col min="2" max="2" width="19.421875" style="16" customWidth="1"/>
    <col min="3" max="3" width="27.57421875" style="52" customWidth="1"/>
    <col min="4" max="4" width="14.00390625" style="16" customWidth="1"/>
    <col min="5" max="5" width="8.57421875" style="16" customWidth="1"/>
    <col min="6" max="6" width="12.7109375" style="16" customWidth="1"/>
    <col min="7" max="7" width="13.7109375" style="16" customWidth="1"/>
    <col min="8" max="8" width="14.28125" style="16" customWidth="1"/>
    <col min="9" max="9" width="15.421875" style="16" customWidth="1"/>
    <col min="10" max="10" width="20.57421875" style="16" customWidth="1"/>
    <col min="11" max="11" width="22.28125" style="16" customWidth="1"/>
    <col min="12" max="13" width="11.57421875" style="16" customWidth="1"/>
    <col min="14" max="14" width="67.421875" style="16" customWidth="1"/>
    <col min="15" max="15" width="15.00390625" style="16" customWidth="1"/>
    <col min="16" max="16" width="13.57421875" style="16" customWidth="1"/>
    <col min="17" max="18" width="18.140625" style="19" bestFit="1" customWidth="1"/>
    <col min="19" max="19" width="14.57421875" style="16" customWidth="1"/>
    <col min="20" max="20" width="16.140625" style="18" customWidth="1"/>
    <col min="21" max="16384" width="9.140625" style="18" customWidth="1"/>
  </cols>
  <sheetData>
    <row r="1" spans="1:20" ht="15">
      <c r="A1" s="35" t="s">
        <v>8</v>
      </c>
      <c r="B1" s="35" t="s">
        <v>9</v>
      </c>
      <c r="C1" s="51" t="s">
        <v>0</v>
      </c>
      <c r="D1" s="35" t="s">
        <v>10</v>
      </c>
      <c r="E1" s="35" t="s">
        <v>11</v>
      </c>
      <c r="F1" s="35" t="s">
        <v>12</v>
      </c>
      <c r="G1" s="35" t="s">
        <v>13</v>
      </c>
      <c r="H1" s="35" t="s">
        <v>14</v>
      </c>
      <c r="I1" s="35" t="s">
        <v>15</v>
      </c>
      <c r="J1" s="35" t="s">
        <v>16</v>
      </c>
      <c r="K1" s="35" t="s">
        <v>17</v>
      </c>
      <c r="L1" s="35" t="s">
        <v>1</v>
      </c>
      <c r="M1" s="35" t="s">
        <v>2</v>
      </c>
      <c r="N1" s="35" t="s">
        <v>3</v>
      </c>
      <c r="O1" s="35" t="s">
        <v>18</v>
      </c>
      <c r="P1" s="35" t="s">
        <v>19</v>
      </c>
      <c r="Q1" s="36" t="s">
        <v>4</v>
      </c>
      <c r="R1" s="36" t="s">
        <v>5</v>
      </c>
      <c r="S1" s="35" t="s">
        <v>6</v>
      </c>
      <c r="T1" s="35" t="s">
        <v>187</v>
      </c>
    </row>
    <row r="2" spans="1:20" s="23" customFormat="1" ht="38.25">
      <c r="A2" s="33" t="s">
        <v>38</v>
      </c>
      <c r="B2" s="33" t="s">
        <v>37</v>
      </c>
      <c r="C2" s="48" t="s">
        <v>36</v>
      </c>
      <c r="D2" s="37" t="s">
        <v>39</v>
      </c>
      <c r="E2" s="33" t="s">
        <v>40</v>
      </c>
      <c r="F2" s="33" t="s">
        <v>41</v>
      </c>
      <c r="G2" s="33" t="s">
        <v>42</v>
      </c>
      <c r="H2" s="33" t="s">
        <v>43</v>
      </c>
      <c r="I2" s="33" t="s">
        <v>44</v>
      </c>
      <c r="J2" s="33" t="s">
        <v>45</v>
      </c>
      <c r="K2" s="33" t="s">
        <v>46</v>
      </c>
      <c r="L2" s="39">
        <v>31878</v>
      </c>
      <c r="M2" s="39">
        <v>118</v>
      </c>
      <c r="N2" s="39" t="s">
        <v>31</v>
      </c>
      <c r="O2" s="39" t="s">
        <v>32</v>
      </c>
      <c r="P2" s="39">
        <v>48</v>
      </c>
      <c r="Q2" s="40">
        <v>14</v>
      </c>
      <c r="R2" s="40">
        <f>Q2*P2</f>
        <v>672</v>
      </c>
      <c r="S2" s="39" t="s">
        <v>33</v>
      </c>
      <c r="T2" s="38" t="s">
        <v>186</v>
      </c>
    </row>
    <row r="3" spans="1:20" s="23" customFormat="1" ht="38.25">
      <c r="A3" s="33" t="s">
        <v>38</v>
      </c>
      <c r="B3" s="33" t="s">
        <v>37</v>
      </c>
      <c r="C3" s="48" t="s">
        <v>36</v>
      </c>
      <c r="D3" s="33" t="s">
        <v>39</v>
      </c>
      <c r="E3" s="33" t="s">
        <v>40</v>
      </c>
      <c r="F3" s="33" t="s">
        <v>41</v>
      </c>
      <c r="G3" s="33" t="s">
        <v>42</v>
      </c>
      <c r="H3" s="33" t="s">
        <v>43</v>
      </c>
      <c r="I3" s="33" t="s">
        <v>44</v>
      </c>
      <c r="J3" s="33" t="s">
        <v>45</v>
      </c>
      <c r="K3" s="33" t="s">
        <v>46</v>
      </c>
      <c r="L3" s="39">
        <v>31893</v>
      </c>
      <c r="M3" s="39">
        <v>119</v>
      </c>
      <c r="N3" s="39" t="s">
        <v>34</v>
      </c>
      <c r="O3" s="39" t="s">
        <v>32</v>
      </c>
      <c r="P3" s="39">
        <v>48</v>
      </c>
      <c r="Q3" s="40">
        <v>13</v>
      </c>
      <c r="R3" s="40">
        <f aca="true" t="shared" si="0" ref="R3:R66">Q3*P3</f>
        <v>624</v>
      </c>
      <c r="S3" s="39" t="s">
        <v>33</v>
      </c>
      <c r="T3" s="38" t="s">
        <v>186</v>
      </c>
    </row>
    <row r="4" spans="1:20" s="23" customFormat="1" ht="38.25">
      <c r="A4" s="33" t="s">
        <v>38</v>
      </c>
      <c r="B4" s="33" t="s">
        <v>37</v>
      </c>
      <c r="C4" s="48" t="s">
        <v>36</v>
      </c>
      <c r="D4" s="37" t="s">
        <v>39</v>
      </c>
      <c r="E4" s="33" t="s">
        <v>40</v>
      </c>
      <c r="F4" s="33" t="s">
        <v>41</v>
      </c>
      <c r="G4" s="33" t="s">
        <v>42</v>
      </c>
      <c r="H4" s="33" t="s">
        <v>43</v>
      </c>
      <c r="I4" s="33" t="s">
        <v>44</v>
      </c>
      <c r="J4" s="33" t="s">
        <v>45</v>
      </c>
      <c r="K4" s="33" t="s">
        <v>46</v>
      </c>
      <c r="L4" s="39">
        <v>61563</v>
      </c>
      <c r="M4" s="39">
        <v>157</v>
      </c>
      <c r="N4" s="39" t="s">
        <v>35</v>
      </c>
      <c r="O4" s="39" t="s">
        <v>32</v>
      </c>
      <c r="P4" s="39">
        <v>54</v>
      </c>
      <c r="Q4" s="40">
        <v>11.8</v>
      </c>
      <c r="R4" s="40">
        <f t="shared" si="0"/>
        <v>637.2</v>
      </c>
      <c r="S4" s="39" t="s">
        <v>33</v>
      </c>
      <c r="T4" s="38" t="s">
        <v>186</v>
      </c>
    </row>
    <row r="5" spans="1:20" s="23" customFormat="1" ht="25.5">
      <c r="A5" s="33" t="s">
        <v>47</v>
      </c>
      <c r="B5" s="33" t="s">
        <v>37</v>
      </c>
      <c r="C5" s="48" t="s">
        <v>48</v>
      </c>
      <c r="D5" s="37" t="s">
        <v>39</v>
      </c>
      <c r="E5" s="33" t="s">
        <v>40</v>
      </c>
      <c r="F5" s="33" t="s">
        <v>41</v>
      </c>
      <c r="G5" s="33" t="s">
        <v>42</v>
      </c>
      <c r="H5" s="33" t="s">
        <v>43</v>
      </c>
      <c r="I5" s="33" t="s">
        <v>44</v>
      </c>
      <c r="J5" s="33" t="s">
        <v>45</v>
      </c>
      <c r="K5" s="33" t="s">
        <v>46</v>
      </c>
      <c r="L5" s="39">
        <v>63144</v>
      </c>
      <c r="M5" s="39">
        <v>87</v>
      </c>
      <c r="N5" s="39" t="s">
        <v>49</v>
      </c>
      <c r="O5" s="39" t="s">
        <v>50</v>
      </c>
      <c r="P5" s="39">
        <v>48</v>
      </c>
      <c r="Q5" s="40">
        <v>16</v>
      </c>
      <c r="R5" s="40">
        <f t="shared" si="0"/>
        <v>768</v>
      </c>
      <c r="S5" s="39" t="s">
        <v>51</v>
      </c>
      <c r="T5" s="38" t="s">
        <v>186</v>
      </c>
    </row>
    <row r="6" spans="1:20" s="23" customFormat="1" ht="15">
      <c r="A6" s="33" t="s">
        <v>52</v>
      </c>
      <c r="B6" s="33" t="s">
        <v>37</v>
      </c>
      <c r="C6" s="48" t="s">
        <v>53</v>
      </c>
      <c r="D6" s="37" t="s">
        <v>39</v>
      </c>
      <c r="E6" s="33" t="s">
        <v>40</v>
      </c>
      <c r="F6" s="33" t="s">
        <v>41</v>
      </c>
      <c r="G6" s="33" t="s">
        <v>42</v>
      </c>
      <c r="H6" s="33" t="s">
        <v>43</v>
      </c>
      <c r="I6" s="33" t="s">
        <v>44</v>
      </c>
      <c r="J6" s="33" t="s">
        <v>45</v>
      </c>
      <c r="K6" s="33" t="s">
        <v>46</v>
      </c>
      <c r="L6" s="39">
        <v>43620</v>
      </c>
      <c r="M6" s="39">
        <v>676</v>
      </c>
      <c r="N6" s="39" t="s">
        <v>54</v>
      </c>
      <c r="O6" s="39" t="s">
        <v>55</v>
      </c>
      <c r="P6" s="39">
        <v>1</v>
      </c>
      <c r="Q6" s="40">
        <v>89.13</v>
      </c>
      <c r="R6" s="40">
        <f t="shared" si="0"/>
        <v>89.13</v>
      </c>
      <c r="S6" s="39" t="s">
        <v>56</v>
      </c>
      <c r="T6" s="38" t="s">
        <v>186</v>
      </c>
    </row>
    <row r="7" spans="1:20" s="23" customFormat="1" ht="15">
      <c r="A7" s="33" t="s">
        <v>57</v>
      </c>
      <c r="B7" s="33" t="s">
        <v>37</v>
      </c>
      <c r="C7" s="48" t="s">
        <v>58</v>
      </c>
      <c r="D7" s="37" t="s">
        <v>39</v>
      </c>
      <c r="E7" s="33" t="s">
        <v>40</v>
      </c>
      <c r="F7" s="33" t="s">
        <v>41</v>
      </c>
      <c r="G7" s="33" t="s">
        <v>42</v>
      </c>
      <c r="H7" s="33" t="s">
        <v>43</v>
      </c>
      <c r="I7" s="33" t="s">
        <v>44</v>
      </c>
      <c r="J7" s="33" t="s">
        <v>45</v>
      </c>
      <c r="K7" s="33" t="s">
        <v>46</v>
      </c>
      <c r="L7" s="39">
        <v>20376</v>
      </c>
      <c r="M7" s="39">
        <v>130</v>
      </c>
      <c r="N7" s="39" t="s">
        <v>59</v>
      </c>
      <c r="O7" s="39" t="s">
        <v>50</v>
      </c>
      <c r="P7" s="39">
        <v>3</v>
      </c>
      <c r="Q7" s="40">
        <v>44.9</v>
      </c>
      <c r="R7" s="40">
        <f t="shared" si="0"/>
        <v>134.7</v>
      </c>
      <c r="S7" s="39" t="s">
        <v>60</v>
      </c>
      <c r="T7" s="38" t="s">
        <v>186</v>
      </c>
    </row>
    <row r="8" spans="1:20" s="23" customFormat="1" ht="15">
      <c r="A8" s="33" t="s">
        <v>57</v>
      </c>
      <c r="B8" s="33" t="s">
        <v>61</v>
      </c>
      <c r="C8" s="48" t="s">
        <v>62</v>
      </c>
      <c r="D8" s="37" t="s">
        <v>39</v>
      </c>
      <c r="E8" s="33" t="s">
        <v>40</v>
      </c>
      <c r="F8" s="33" t="s">
        <v>41</v>
      </c>
      <c r="G8" s="33" t="s">
        <v>42</v>
      </c>
      <c r="H8" s="33" t="s">
        <v>43</v>
      </c>
      <c r="I8" s="33" t="s">
        <v>44</v>
      </c>
      <c r="J8" s="33" t="s">
        <v>45</v>
      </c>
      <c r="K8" s="33" t="s">
        <v>46</v>
      </c>
      <c r="L8" s="39">
        <v>28239</v>
      </c>
      <c r="M8" s="39">
        <v>546</v>
      </c>
      <c r="N8" s="39" t="s">
        <v>63</v>
      </c>
      <c r="O8" s="39" t="s">
        <v>50</v>
      </c>
      <c r="P8" s="39">
        <v>1</v>
      </c>
      <c r="Q8" s="40">
        <v>8</v>
      </c>
      <c r="R8" s="40">
        <f>Q8*P8</f>
        <v>8</v>
      </c>
      <c r="S8" s="39" t="s">
        <v>60</v>
      </c>
      <c r="T8" s="38" t="s">
        <v>186</v>
      </c>
    </row>
    <row r="9" spans="1:23" s="23" customFormat="1" ht="15">
      <c r="A9" s="33" t="s">
        <v>57</v>
      </c>
      <c r="B9" s="33" t="s">
        <v>61</v>
      </c>
      <c r="C9" s="48" t="s">
        <v>62</v>
      </c>
      <c r="D9" s="37" t="s">
        <v>39</v>
      </c>
      <c r="E9" s="33" t="s">
        <v>40</v>
      </c>
      <c r="F9" s="33" t="s">
        <v>41</v>
      </c>
      <c r="G9" s="33" t="s">
        <v>42</v>
      </c>
      <c r="H9" s="33" t="s">
        <v>43</v>
      </c>
      <c r="I9" s="33" t="s">
        <v>44</v>
      </c>
      <c r="J9" s="33" t="s">
        <v>45</v>
      </c>
      <c r="K9" s="33" t="s">
        <v>46</v>
      </c>
      <c r="L9" s="39">
        <v>25958</v>
      </c>
      <c r="M9" s="39">
        <v>547</v>
      </c>
      <c r="N9" s="39" t="s">
        <v>64</v>
      </c>
      <c r="O9" s="39" t="s">
        <v>50</v>
      </c>
      <c r="P9" s="39">
        <v>1</v>
      </c>
      <c r="Q9" s="40">
        <v>8</v>
      </c>
      <c r="R9" s="40">
        <f>Q9*P9</f>
        <v>8</v>
      </c>
      <c r="S9" s="39" t="s">
        <v>60</v>
      </c>
      <c r="T9" s="38" t="s">
        <v>186</v>
      </c>
      <c r="V9" s="50">
        <v>1327</v>
      </c>
      <c r="W9" s="23" t="s">
        <v>188</v>
      </c>
    </row>
    <row r="10" spans="1:24" s="23" customFormat="1" ht="15">
      <c r="A10" s="33" t="s">
        <v>57</v>
      </c>
      <c r="B10" s="33" t="s">
        <v>61</v>
      </c>
      <c r="C10" s="48" t="s">
        <v>62</v>
      </c>
      <c r="D10" s="37" t="s">
        <v>39</v>
      </c>
      <c r="E10" s="33" t="s">
        <v>40</v>
      </c>
      <c r="F10" s="33" t="s">
        <v>41</v>
      </c>
      <c r="G10" s="33" t="s">
        <v>42</v>
      </c>
      <c r="H10" s="33" t="s">
        <v>43</v>
      </c>
      <c r="I10" s="33" t="s">
        <v>44</v>
      </c>
      <c r="J10" s="33" t="s">
        <v>45</v>
      </c>
      <c r="K10" s="33" t="s">
        <v>46</v>
      </c>
      <c r="L10" s="39">
        <v>25959</v>
      </c>
      <c r="M10" s="39">
        <v>548</v>
      </c>
      <c r="N10" s="39" t="s">
        <v>65</v>
      </c>
      <c r="O10" s="39" t="s">
        <v>50</v>
      </c>
      <c r="P10" s="39">
        <v>1</v>
      </c>
      <c r="Q10" s="40">
        <v>9.7</v>
      </c>
      <c r="R10" s="40">
        <f>Q10*P10</f>
        <v>9.7</v>
      </c>
      <c r="S10" s="39" t="s">
        <v>60</v>
      </c>
      <c r="T10" s="38" t="s">
        <v>186</v>
      </c>
      <c r="V10" s="23">
        <v>297</v>
      </c>
      <c r="W10" s="23" t="s">
        <v>189</v>
      </c>
      <c r="X10" s="23" t="s">
        <v>190</v>
      </c>
    </row>
    <row r="11" spans="1:20" s="23" customFormat="1" ht="38.25">
      <c r="A11" s="33" t="s">
        <v>57</v>
      </c>
      <c r="B11" s="33" t="s">
        <v>66</v>
      </c>
      <c r="C11" s="53" t="s">
        <v>67</v>
      </c>
      <c r="D11" s="54" t="s">
        <v>39</v>
      </c>
      <c r="E11" s="55" t="s">
        <v>40</v>
      </c>
      <c r="F11" s="55" t="s">
        <v>41</v>
      </c>
      <c r="G11" s="55" t="s">
        <v>42</v>
      </c>
      <c r="H11" s="55" t="s">
        <v>43</v>
      </c>
      <c r="I11" s="55" t="s">
        <v>44</v>
      </c>
      <c r="J11" s="55" t="s">
        <v>45</v>
      </c>
      <c r="K11" s="55" t="s">
        <v>46</v>
      </c>
      <c r="L11" s="56">
        <v>63139</v>
      </c>
      <c r="M11" s="56">
        <v>190</v>
      </c>
      <c r="N11" s="56" t="s">
        <v>68</v>
      </c>
      <c r="O11" s="56" t="s">
        <v>50</v>
      </c>
      <c r="P11" s="56">
        <v>1</v>
      </c>
      <c r="Q11" s="57">
        <v>103.8</v>
      </c>
      <c r="R11" s="40"/>
      <c r="S11" s="39" t="s">
        <v>60</v>
      </c>
      <c r="T11" s="38" t="s">
        <v>191</v>
      </c>
    </row>
    <row r="12" spans="1:20" s="23" customFormat="1" ht="15">
      <c r="A12" s="33" t="s">
        <v>57</v>
      </c>
      <c r="B12" s="33" t="s">
        <v>66</v>
      </c>
      <c r="C12" s="53" t="s">
        <v>67</v>
      </c>
      <c r="D12" s="54" t="s">
        <v>39</v>
      </c>
      <c r="E12" s="55" t="s">
        <v>40</v>
      </c>
      <c r="F12" s="55" t="s">
        <v>41</v>
      </c>
      <c r="G12" s="55" t="s">
        <v>42</v>
      </c>
      <c r="H12" s="55" t="s">
        <v>43</v>
      </c>
      <c r="I12" s="55" t="s">
        <v>44</v>
      </c>
      <c r="J12" s="55" t="s">
        <v>45</v>
      </c>
      <c r="K12" s="55" t="s">
        <v>46</v>
      </c>
      <c r="L12" s="56">
        <v>9666</v>
      </c>
      <c r="M12" s="56">
        <v>244</v>
      </c>
      <c r="N12" s="56" t="s">
        <v>69</v>
      </c>
      <c r="O12" s="56" t="s">
        <v>70</v>
      </c>
      <c r="P12" s="56">
        <v>10</v>
      </c>
      <c r="Q12" s="57">
        <v>24.87</v>
      </c>
      <c r="R12" s="40"/>
      <c r="S12" s="39" t="s">
        <v>60</v>
      </c>
      <c r="T12" s="38" t="s">
        <v>191</v>
      </c>
    </row>
    <row r="13" spans="1:20" s="23" customFormat="1" ht="38.25">
      <c r="A13" s="33" t="s">
        <v>57</v>
      </c>
      <c r="B13" s="33" t="s">
        <v>71</v>
      </c>
      <c r="C13" s="48" t="s">
        <v>72</v>
      </c>
      <c r="D13" s="37" t="s">
        <v>39</v>
      </c>
      <c r="E13" s="33" t="s">
        <v>40</v>
      </c>
      <c r="F13" s="33" t="s">
        <v>41</v>
      </c>
      <c r="G13" s="33" t="s">
        <v>42</v>
      </c>
      <c r="H13" s="33" t="s">
        <v>43</v>
      </c>
      <c r="I13" s="33" t="s">
        <v>44</v>
      </c>
      <c r="J13" s="33" t="s">
        <v>45</v>
      </c>
      <c r="K13" s="33" t="s">
        <v>46</v>
      </c>
      <c r="L13" s="39">
        <v>48662</v>
      </c>
      <c r="M13" s="39">
        <v>183</v>
      </c>
      <c r="N13" s="39" t="s">
        <v>73</v>
      </c>
      <c r="O13" s="39" t="s">
        <v>50</v>
      </c>
      <c r="P13" s="39">
        <v>2</v>
      </c>
      <c r="Q13" s="40">
        <v>800</v>
      </c>
      <c r="R13" s="40">
        <f t="shared" si="0"/>
        <v>1600</v>
      </c>
      <c r="S13" s="39" t="s">
        <v>60</v>
      </c>
      <c r="T13" s="38" t="s">
        <v>186</v>
      </c>
    </row>
    <row r="14" spans="1:20" s="23" customFormat="1" ht="38.25">
      <c r="A14" s="33" t="s">
        <v>57</v>
      </c>
      <c r="B14" s="33" t="s">
        <v>74</v>
      </c>
      <c r="C14" s="48" t="s">
        <v>75</v>
      </c>
      <c r="D14" s="37" t="s">
        <v>39</v>
      </c>
      <c r="E14" s="33" t="s">
        <v>40</v>
      </c>
      <c r="F14" s="33" t="s">
        <v>41</v>
      </c>
      <c r="G14" s="33" t="s">
        <v>42</v>
      </c>
      <c r="H14" s="33" t="s">
        <v>43</v>
      </c>
      <c r="I14" s="33" t="s">
        <v>44</v>
      </c>
      <c r="J14" s="33" t="s">
        <v>45</v>
      </c>
      <c r="K14" s="33" t="s">
        <v>46</v>
      </c>
      <c r="L14" s="39">
        <v>10048</v>
      </c>
      <c r="M14" s="39">
        <v>439</v>
      </c>
      <c r="N14" s="39" t="s">
        <v>76</v>
      </c>
      <c r="O14" s="39" t="s">
        <v>50</v>
      </c>
      <c r="P14" s="39">
        <v>10</v>
      </c>
      <c r="Q14" s="40">
        <v>49.8</v>
      </c>
      <c r="R14" s="40">
        <f>Q14*P14</f>
        <v>498</v>
      </c>
      <c r="S14" s="39" t="s">
        <v>60</v>
      </c>
      <c r="T14" s="38" t="s">
        <v>186</v>
      </c>
    </row>
    <row r="15" spans="1:20" s="23" customFormat="1" ht="38.25">
      <c r="A15" s="33" t="s">
        <v>57</v>
      </c>
      <c r="B15" s="33" t="s">
        <v>74</v>
      </c>
      <c r="C15" s="48" t="s">
        <v>75</v>
      </c>
      <c r="D15" s="37" t="s">
        <v>39</v>
      </c>
      <c r="E15" s="33" t="s">
        <v>40</v>
      </c>
      <c r="F15" s="33" t="s">
        <v>41</v>
      </c>
      <c r="G15" s="33" t="s">
        <v>42</v>
      </c>
      <c r="H15" s="33" t="s">
        <v>43</v>
      </c>
      <c r="I15" s="33" t="s">
        <v>44</v>
      </c>
      <c r="J15" s="33" t="s">
        <v>45</v>
      </c>
      <c r="K15" s="33" t="s">
        <v>46</v>
      </c>
      <c r="L15" s="39">
        <v>9608</v>
      </c>
      <c r="M15" s="39">
        <v>470</v>
      </c>
      <c r="N15" s="39" t="s">
        <v>77</v>
      </c>
      <c r="O15" s="39" t="s">
        <v>50</v>
      </c>
      <c r="P15" s="39">
        <v>20</v>
      </c>
      <c r="Q15" s="40">
        <v>4.19</v>
      </c>
      <c r="R15" s="40">
        <f>Q15*P15</f>
        <v>83.80000000000001</v>
      </c>
      <c r="S15" s="39" t="s">
        <v>60</v>
      </c>
      <c r="T15" s="38" t="s">
        <v>186</v>
      </c>
    </row>
    <row r="16" spans="1:22" s="23" customFormat="1" ht="25.5">
      <c r="A16" s="33" t="s">
        <v>57</v>
      </c>
      <c r="B16" s="33" t="s">
        <v>78</v>
      </c>
      <c r="C16" s="48" t="s">
        <v>79</v>
      </c>
      <c r="D16" s="37" t="s">
        <v>39</v>
      </c>
      <c r="E16" s="33" t="s">
        <v>40</v>
      </c>
      <c r="F16" s="33" t="s">
        <v>41</v>
      </c>
      <c r="G16" s="33" t="s">
        <v>42</v>
      </c>
      <c r="H16" s="33" t="s">
        <v>43</v>
      </c>
      <c r="I16" s="33" t="s">
        <v>44</v>
      </c>
      <c r="J16" s="33" t="s">
        <v>45</v>
      </c>
      <c r="K16" s="33" t="s">
        <v>46</v>
      </c>
      <c r="L16" s="39">
        <v>27680</v>
      </c>
      <c r="M16" s="39">
        <v>178</v>
      </c>
      <c r="N16" s="39" t="s">
        <v>80</v>
      </c>
      <c r="O16" s="39" t="s">
        <v>81</v>
      </c>
      <c r="P16" s="39">
        <v>1</v>
      </c>
      <c r="Q16" s="40">
        <v>285</v>
      </c>
      <c r="R16" s="40">
        <f t="shared" si="0"/>
        <v>285</v>
      </c>
      <c r="S16" s="39" t="s">
        <v>60</v>
      </c>
      <c r="T16" s="38" t="s">
        <v>186</v>
      </c>
      <c r="V16" s="23">
        <v>377</v>
      </c>
    </row>
    <row r="17" spans="1:20" s="23" customFormat="1" ht="25.5">
      <c r="A17" s="33" t="s">
        <v>57</v>
      </c>
      <c r="B17" s="33" t="s">
        <v>78</v>
      </c>
      <c r="C17" s="48" t="s">
        <v>79</v>
      </c>
      <c r="D17" s="37" t="s">
        <v>39</v>
      </c>
      <c r="E17" s="33" t="s">
        <v>40</v>
      </c>
      <c r="F17" s="33" t="s">
        <v>41</v>
      </c>
      <c r="G17" s="33" t="s">
        <v>42</v>
      </c>
      <c r="H17" s="33" t="s">
        <v>43</v>
      </c>
      <c r="I17" s="33" t="s">
        <v>44</v>
      </c>
      <c r="J17" s="33" t="s">
        <v>45</v>
      </c>
      <c r="K17" s="33" t="s">
        <v>46</v>
      </c>
      <c r="L17" s="39">
        <v>18907</v>
      </c>
      <c r="M17" s="39">
        <v>494</v>
      </c>
      <c r="N17" s="39" t="s">
        <v>82</v>
      </c>
      <c r="O17" s="39" t="s">
        <v>83</v>
      </c>
      <c r="P17" s="39">
        <v>5</v>
      </c>
      <c r="Q17" s="40">
        <v>24.81</v>
      </c>
      <c r="R17" s="40">
        <f t="shared" si="0"/>
        <v>124.05</v>
      </c>
      <c r="S17" s="39" t="s">
        <v>60</v>
      </c>
      <c r="T17" s="38" t="s">
        <v>186</v>
      </c>
    </row>
    <row r="18" spans="1:20" s="23" customFormat="1" ht="38.25">
      <c r="A18" s="33" t="s">
        <v>57</v>
      </c>
      <c r="B18" s="33" t="s">
        <v>84</v>
      </c>
      <c r="C18" s="48" t="s">
        <v>85</v>
      </c>
      <c r="D18" s="37" t="s">
        <v>39</v>
      </c>
      <c r="E18" s="33" t="s">
        <v>40</v>
      </c>
      <c r="F18" s="33" t="s">
        <v>41</v>
      </c>
      <c r="G18" s="33" t="s">
        <v>42</v>
      </c>
      <c r="H18" s="33" t="s">
        <v>43</v>
      </c>
      <c r="I18" s="33" t="s">
        <v>44</v>
      </c>
      <c r="J18" s="33" t="s">
        <v>45</v>
      </c>
      <c r="K18" s="33" t="s">
        <v>46</v>
      </c>
      <c r="L18" s="39">
        <v>44653</v>
      </c>
      <c r="M18" s="39">
        <v>237</v>
      </c>
      <c r="N18" s="39" t="s">
        <v>86</v>
      </c>
      <c r="O18" s="39" t="s">
        <v>70</v>
      </c>
      <c r="P18" s="39">
        <v>2</v>
      </c>
      <c r="Q18" s="40">
        <v>277</v>
      </c>
      <c r="R18" s="40">
        <f t="shared" si="0"/>
        <v>554</v>
      </c>
      <c r="S18" s="39" t="s">
        <v>60</v>
      </c>
      <c r="T18" s="38" t="s">
        <v>186</v>
      </c>
    </row>
    <row r="19" spans="1:20" s="23" customFormat="1" ht="25.5">
      <c r="A19" s="33" t="s">
        <v>57</v>
      </c>
      <c r="B19" s="33" t="s">
        <v>87</v>
      </c>
      <c r="C19" s="48" t="s">
        <v>88</v>
      </c>
      <c r="D19" s="37" t="s">
        <v>39</v>
      </c>
      <c r="E19" s="33" t="s">
        <v>40</v>
      </c>
      <c r="F19" s="33" t="s">
        <v>41</v>
      </c>
      <c r="G19" s="33" t="s">
        <v>42</v>
      </c>
      <c r="H19" s="33" t="s">
        <v>43</v>
      </c>
      <c r="I19" s="33" t="s">
        <v>44</v>
      </c>
      <c r="J19" s="33" t="s">
        <v>45</v>
      </c>
      <c r="K19" s="33" t="s">
        <v>46</v>
      </c>
      <c r="L19" s="39">
        <v>45013</v>
      </c>
      <c r="M19" s="39">
        <v>404</v>
      </c>
      <c r="N19" s="39" t="s">
        <v>89</v>
      </c>
      <c r="O19" s="39" t="s">
        <v>50</v>
      </c>
      <c r="P19" s="39">
        <v>1</v>
      </c>
      <c r="Q19" s="40">
        <v>105</v>
      </c>
      <c r="R19" s="40">
        <f t="shared" si="0"/>
        <v>105</v>
      </c>
      <c r="S19" s="39" t="s">
        <v>60</v>
      </c>
      <c r="T19" s="38" t="s">
        <v>186</v>
      </c>
    </row>
    <row r="20" spans="1:20" s="23" customFormat="1" ht="25.5">
      <c r="A20" s="33" t="s">
        <v>57</v>
      </c>
      <c r="B20" s="33" t="s">
        <v>87</v>
      </c>
      <c r="C20" s="48" t="s">
        <v>88</v>
      </c>
      <c r="D20" s="37" t="s">
        <v>39</v>
      </c>
      <c r="E20" s="33" t="s">
        <v>40</v>
      </c>
      <c r="F20" s="33" t="s">
        <v>41</v>
      </c>
      <c r="G20" s="33" t="s">
        <v>42</v>
      </c>
      <c r="H20" s="33" t="s">
        <v>43</v>
      </c>
      <c r="I20" s="33" t="s">
        <v>44</v>
      </c>
      <c r="J20" s="33" t="s">
        <v>45</v>
      </c>
      <c r="K20" s="33" t="s">
        <v>46</v>
      </c>
      <c r="L20" s="39">
        <v>45018</v>
      </c>
      <c r="M20" s="39">
        <v>405</v>
      </c>
      <c r="N20" s="39" t="s">
        <v>90</v>
      </c>
      <c r="O20" s="39" t="s">
        <v>50</v>
      </c>
      <c r="P20" s="39">
        <v>1</v>
      </c>
      <c r="Q20" s="40">
        <v>102</v>
      </c>
      <c r="R20" s="40">
        <f t="shared" si="0"/>
        <v>102</v>
      </c>
      <c r="S20" s="39" t="s">
        <v>60</v>
      </c>
      <c r="T20" s="38" t="s">
        <v>186</v>
      </c>
    </row>
    <row r="21" spans="1:20" s="23" customFormat="1" ht="25.5">
      <c r="A21" s="33" t="s">
        <v>57</v>
      </c>
      <c r="B21" s="33" t="s">
        <v>87</v>
      </c>
      <c r="C21" s="48" t="s">
        <v>88</v>
      </c>
      <c r="D21" s="37" t="s">
        <v>39</v>
      </c>
      <c r="E21" s="33" t="s">
        <v>40</v>
      </c>
      <c r="F21" s="33" t="s">
        <v>41</v>
      </c>
      <c r="G21" s="33" t="s">
        <v>42</v>
      </c>
      <c r="H21" s="33" t="s">
        <v>43</v>
      </c>
      <c r="I21" s="33" t="s">
        <v>44</v>
      </c>
      <c r="J21" s="33" t="s">
        <v>45</v>
      </c>
      <c r="K21" s="33" t="s">
        <v>46</v>
      </c>
      <c r="L21" s="39">
        <v>52659</v>
      </c>
      <c r="M21" s="39">
        <v>406</v>
      </c>
      <c r="N21" s="39" t="s">
        <v>91</v>
      </c>
      <c r="O21" s="39" t="s">
        <v>50</v>
      </c>
      <c r="P21" s="39">
        <v>1</v>
      </c>
      <c r="Q21" s="40">
        <v>102</v>
      </c>
      <c r="R21" s="40">
        <f t="shared" si="0"/>
        <v>102</v>
      </c>
      <c r="S21" s="39" t="s">
        <v>60</v>
      </c>
      <c r="T21" s="38" t="s">
        <v>186</v>
      </c>
    </row>
    <row r="22" spans="1:20" s="23" customFormat="1" ht="25.5">
      <c r="A22" s="33" t="s">
        <v>57</v>
      </c>
      <c r="B22" s="33" t="s">
        <v>87</v>
      </c>
      <c r="C22" s="48" t="s">
        <v>88</v>
      </c>
      <c r="D22" s="37" t="s">
        <v>39</v>
      </c>
      <c r="E22" s="33" t="s">
        <v>40</v>
      </c>
      <c r="F22" s="33" t="s">
        <v>41</v>
      </c>
      <c r="G22" s="33" t="s">
        <v>42</v>
      </c>
      <c r="H22" s="33" t="s">
        <v>43</v>
      </c>
      <c r="I22" s="33" t="s">
        <v>44</v>
      </c>
      <c r="J22" s="33" t="s">
        <v>45</v>
      </c>
      <c r="K22" s="33" t="s">
        <v>46</v>
      </c>
      <c r="L22" s="39">
        <v>52658</v>
      </c>
      <c r="M22" s="39">
        <v>407</v>
      </c>
      <c r="N22" s="39" t="s">
        <v>92</v>
      </c>
      <c r="O22" s="39" t="s">
        <v>50</v>
      </c>
      <c r="P22" s="39">
        <v>1</v>
      </c>
      <c r="Q22" s="40">
        <v>102</v>
      </c>
      <c r="R22" s="40">
        <f t="shared" si="0"/>
        <v>102</v>
      </c>
      <c r="S22" s="39" t="s">
        <v>60</v>
      </c>
      <c r="T22" s="38" t="s">
        <v>186</v>
      </c>
    </row>
    <row r="23" spans="1:20" s="23" customFormat="1" ht="25.5">
      <c r="A23" s="33" t="s">
        <v>57</v>
      </c>
      <c r="B23" s="33" t="s">
        <v>87</v>
      </c>
      <c r="C23" s="48" t="s">
        <v>88</v>
      </c>
      <c r="D23" s="37" t="s">
        <v>39</v>
      </c>
      <c r="E23" s="33" t="s">
        <v>40</v>
      </c>
      <c r="F23" s="33" t="s">
        <v>41</v>
      </c>
      <c r="G23" s="33" t="s">
        <v>42</v>
      </c>
      <c r="H23" s="33" t="s">
        <v>43</v>
      </c>
      <c r="I23" s="33" t="s">
        <v>44</v>
      </c>
      <c r="J23" s="33" t="s">
        <v>45</v>
      </c>
      <c r="K23" s="33" t="s">
        <v>46</v>
      </c>
      <c r="L23" s="39">
        <v>52668</v>
      </c>
      <c r="M23" s="39">
        <v>408</v>
      </c>
      <c r="N23" s="39" t="s">
        <v>93</v>
      </c>
      <c r="O23" s="39" t="s">
        <v>50</v>
      </c>
      <c r="P23" s="39">
        <v>1</v>
      </c>
      <c r="Q23" s="40">
        <v>102</v>
      </c>
      <c r="R23" s="40">
        <f t="shared" si="0"/>
        <v>102</v>
      </c>
      <c r="S23" s="39" t="s">
        <v>60</v>
      </c>
      <c r="T23" s="38" t="s">
        <v>186</v>
      </c>
    </row>
    <row r="24" spans="1:20" s="23" customFormat="1" ht="25.5">
      <c r="A24" s="33" t="s">
        <v>57</v>
      </c>
      <c r="B24" s="33" t="s">
        <v>87</v>
      </c>
      <c r="C24" s="48" t="s">
        <v>88</v>
      </c>
      <c r="D24" s="37" t="s">
        <v>39</v>
      </c>
      <c r="E24" s="33" t="s">
        <v>40</v>
      </c>
      <c r="F24" s="33" t="s">
        <v>41</v>
      </c>
      <c r="G24" s="33" t="s">
        <v>42</v>
      </c>
      <c r="H24" s="33" t="s">
        <v>43</v>
      </c>
      <c r="I24" s="33" t="s">
        <v>44</v>
      </c>
      <c r="J24" s="33" t="s">
        <v>45</v>
      </c>
      <c r="K24" s="33" t="s">
        <v>46</v>
      </c>
      <c r="L24" s="39">
        <v>52667</v>
      </c>
      <c r="M24" s="39">
        <v>409</v>
      </c>
      <c r="N24" s="39" t="s">
        <v>94</v>
      </c>
      <c r="O24" s="39" t="s">
        <v>50</v>
      </c>
      <c r="P24" s="39">
        <v>1</v>
      </c>
      <c r="Q24" s="40">
        <v>102</v>
      </c>
      <c r="R24" s="40">
        <f t="shared" si="0"/>
        <v>102</v>
      </c>
      <c r="S24" s="39" t="s">
        <v>60</v>
      </c>
      <c r="T24" s="38" t="s">
        <v>186</v>
      </c>
    </row>
    <row r="25" spans="1:20" s="23" customFormat="1" ht="25.5">
      <c r="A25" s="33" t="s">
        <v>57</v>
      </c>
      <c r="B25" s="33" t="s">
        <v>87</v>
      </c>
      <c r="C25" s="48" t="s">
        <v>88</v>
      </c>
      <c r="D25" s="37" t="s">
        <v>39</v>
      </c>
      <c r="E25" s="33" t="s">
        <v>40</v>
      </c>
      <c r="F25" s="33" t="s">
        <v>41</v>
      </c>
      <c r="G25" s="33" t="s">
        <v>42</v>
      </c>
      <c r="H25" s="33" t="s">
        <v>43</v>
      </c>
      <c r="I25" s="33" t="s">
        <v>44</v>
      </c>
      <c r="J25" s="33" t="s">
        <v>45</v>
      </c>
      <c r="K25" s="33" t="s">
        <v>46</v>
      </c>
      <c r="L25" s="39">
        <v>52666</v>
      </c>
      <c r="M25" s="39">
        <v>410</v>
      </c>
      <c r="N25" s="39" t="s">
        <v>95</v>
      </c>
      <c r="O25" s="39" t="s">
        <v>50</v>
      </c>
      <c r="P25" s="39">
        <v>1</v>
      </c>
      <c r="Q25" s="40">
        <v>102</v>
      </c>
      <c r="R25" s="40">
        <f t="shared" si="0"/>
        <v>102</v>
      </c>
      <c r="S25" s="39" t="s">
        <v>60</v>
      </c>
      <c r="T25" s="38" t="s">
        <v>186</v>
      </c>
    </row>
    <row r="26" spans="1:20" s="23" customFormat="1" ht="25.5">
      <c r="A26" s="33" t="s">
        <v>57</v>
      </c>
      <c r="B26" s="33" t="s">
        <v>87</v>
      </c>
      <c r="C26" s="48" t="s">
        <v>88</v>
      </c>
      <c r="D26" s="37" t="s">
        <v>39</v>
      </c>
      <c r="E26" s="33" t="s">
        <v>40</v>
      </c>
      <c r="F26" s="33" t="s">
        <v>41</v>
      </c>
      <c r="G26" s="33" t="s">
        <v>42</v>
      </c>
      <c r="H26" s="33" t="s">
        <v>43</v>
      </c>
      <c r="I26" s="33" t="s">
        <v>44</v>
      </c>
      <c r="J26" s="33" t="s">
        <v>45</v>
      </c>
      <c r="K26" s="33" t="s">
        <v>46</v>
      </c>
      <c r="L26" s="39">
        <v>52665</v>
      </c>
      <c r="M26" s="39">
        <v>411</v>
      </c>
      <c r="N26" s="39" t="s">
        <v>96</v>
      </c>
      <c r="O26" s="39" t="s">
        <v>50</v>
      </c>
      <c r="P26" s="39">
        <v>1</v>
      </c>
      <c r="Q26" s="40">
        <v>102</v>
      </c>
      <c r="R26" s="40">
        <f t="shared" si="0"/>
        <v>102</v>
      </c>
      <c r="S26" s="39" t="s">
        <v>60</v>
      </c>
      <c r="T26" s="38" t="s">
        <v>186</v>
      </c>
    </row>
    <row r="27" spans="1:20" s="23" customFormat="1" ht="25.5">
      <c r="A27" s="33" t="s">
        <v>57</v>
      </c>
      <c r="B27" s="33" t="s">
        <v>87</v>
      </c>
      <c r="C27" s="48" t="s">
        <v>88</v>
      </c>
      <c r="D27" s="37" t="s">
        <v>39</v>
      </c>
      <c r="E27" s="33" t="s">
        <v>40</v>
      </c>
      <c r="F27" s="33" t="s">
        <v>41</v>
      </c>
      <c r="G27" s="33" t="s">
        <v>42</v>
      </c>
      <c r="H27" s="33" t="s">
        <v>43</v>
      </c>
      <c r="I27" s="33" t="s">
        <v>44</v>
      </c>
      <c r="J27" s="33" t="s">
        <v>45</v>
      </c>
      <c r="K27" s="33" t="s">
        <v>46</v>
      </c>
      <c r="L27" s="39">
        <v>52664</v>
      </c>
      <c r="M27" s="39">
        <v>412</v>
      </c>
      <c r="N27" s="39" t="s">
        <v>97</v>
      </c>
      <c r="O27" s="39" t="s">
        <v>50</v>
      </c>
      <c r="P27" s="39">
        <v>1</v>
      </c>
      <c r="Q27" s="40">
        <v>102</v>
      </c>
      <c r="R27" s="40">
        <f t="shared" si="0"/>
        <v>102</v>
      </c>
      <c r="S27" s="39" t="s">
        <v>60</v>
      </c>
      <c r="T27" s="38" t="s">
        <v>186</v>
      </c>
    </row>
    <row r="28" spans="1:22" s="23" customFormat="1" ht="25.5">
      <c r="A28" s="33" t="s">
        <v>57</v>
      </c>
      <c r="B28" s="33" t="s">
        <v>87</v>
      </c>
      <c r="C28" s="48" t="s">
        <v>88</v>
      </c>
      <c r="D28" s="37" t="s">
        <v>39</v>
      </c>
      <c r="E28" s="33" t="s">
        <v>40</v>
      </c>
      <c r="F28" s="33" t="s">
        <v>41</v>
      </c>
      <c r="G28" s="33" t="s">
        <v>42</v>
      </c>
      <c r="H28" s="33" t="s">
        <v>43</v>
      </c>
      <c r="I28" s="33" t="s">
        <v>44</v>
      </c>
      <c r="J28" s="33" t="s">
        <v>45</v>
      </c>
      <c r="K28" s="33" t="s">
        <v>46</v>
      </c>
      <c r="L28" s="39">
        <v>52663</v>
      </c>
      <c r="M28" s="39">
        <v>413</v>
      </c>
      <c r="N28" s="39" t="s">
        <v>98</v>
      </c>
      <c r="O28" s="39" t="s">
        <v>50</v>
      </c>
      <c r="P28" s="39">
        <v>1</v>
      </c>
      <c r="Q28" s="40">
        <v>102</v>
      </c>
      <c r="R28" s="40">
        <f t="shared" si="0"/>
        <v>102</v>
      </c>
      <c r="S28" s="39" t="s">
        <v>60</v>
      </c>
      <c r="T28" s="38" t="s">
        <v>186</v>
      </c>
      <c r="V28" s="50"/>
    </row>
    <row r="29" spans="1:20" s="23" customFormat="1" ht="25.5">
      <c r="A29" s="33" t="s">
        <v>57</v>
      </c>
      <c r="B29" s="33" t="s">
        <v>87</v>
      </c>
      <c r="C29" s="48" t="s">
        <v>88</v>
      </c>
      <c r="D29" s="37" t="s">
        <v>39</v>
      </c>
      <c r="E29" s="33" t="s">
        <v>40</v>
      </c>
      <c r="F29" s="33" t="s">
        <v>41</v>
      </c>
      <c r="G29" s="33" t="s">
        <v>42</v>
      </c>
      <c r="H29" s="33" t="s">
        <v>43</v>
      </c>
      <c r="I29" s="33" t="s">
        <v>44</v>
      </c>
      <c r="J29" s="33" t="s">
        <v>45</v>
      </c>
      <c r="K29" s="33" t="s">
        <v>46</v>
      </c>
      <c r="L29" s="39">
        <v>52662</v>
      </c>
      <c r="M29" s="39">
        <v>414</v>
      </c>
      <c r="N29" s="39" t="s">
        <v>99</v>
      </c>
      <c r="O29" s="39" t="s">
        <v>50</v>
      </c>
      <c r="P29" s="39">
        <v>1</v>
      </c>
      <c r="Q29" s="40">
        <v>103.5</v>
      </c>
      <c r="R29" s="40">
        <f t="shared" si="0"/>
        <v>103.5</v>
      </c>
      <c r="S29" s="39" t="s">
        <v>60</v>
      </c>
      <c r="T29" s="38" t="s">
        <v>186</v>
      </c>
    </row>
    <row r="30" spans="1:22" s="23" customFormat="1" ht="25.5">
      <c r="A30" s="33" t="s">
        <v>57</v>
      </c>
      <c r="B30" s="33" t="s">
        <v>87</v>
      </c>
      <c r="C30" s="48" t="s">
        <v>88</v>
      </c>
      <c r="D30" s="37" t="s">
        <v>39</v>
      </c>
      <c r="E30" s="33" t="s">
        <v>40</v>
      </c>
      <c r="F30" s="33" t="s">
        <v>41</v>
      </c>
      <c r="G30" s="33" t="s">
        <v>42</v>
      </c>
      <c r="H30" s="33" t="s">
        <v>43</v>
      </c>
      <c r="I30" s="33" t="s">
        <v>44</v>
      </c>
      <c r="J30" s="33" t="s">
        <v>45</v>
      </c>
      <c r="K30" s="33" t="s">
        <v>46</v>
      </c>
      <c r="L30" s="39">
        <v>52661</v>
      </c>
      <c r="M30" s="39">
        <v>415</v>
      </c>
      <c r="N30" s="39" t="s">
        <v>100</v>
      </c>
      <c r="O30" s="39" t="s">
        <v>50</v>
      </c>
      <c r="P30" s="39">
        <v>1</v>
      </c>
      <c r="Q30" s="40">
        <v>102</v>
      </c>
      <c r="R30" s="40">
        <f t="shared" si="0"/>
        <v>102</v>
      </c>
      <c r="S30" s="39" t="s">
        <v>60</v>
      </c>
      <c r="T30" s="38" t="s">
        <v>186</v>
      </c>
      <c r="V30" s="50"/>
    </row>
    <row r="31" spans="1:20" s="23" customFormat="1" ht="25.5">
      <c r="A31" s="33" t="s">
        <v>57</v>
      </c>
      <c r="B31" s="33" t="s">
        <v>87</v>
      </c>
      <c r="C31" s="48" t="s">
        <v>88</v>
      </c>
      <c r="D31" s="37" t="s">
        <v>39</v>
      </c>
      <c r="E31" s="33" t="s">
        <v>40</v>
      </c>
      <c r="F31" s="33" t="s">
        <v>41</v>
      </c>
      <c r="G31" s="33" t="s">
        <v>42</v>
      </c>
      <c r="H31" s="33" t="s">
        <v>43</v>
      </c>
      <c r="I31" s="33" t="s">
        <v>44</v>
      </c>
      <c r="J31" s="33" t="s">
        <v>45</v>
      </c>
      <c r="K31" s="33" t="s">
        <v>46</v>
      </c>
      <c r="L31" s="39">
        <v>6166</v>
      </c>
      <c r="M31" s="39">
        <v>524</v>
      </c>
      <c r="N31" s="39" t="s">
        <v>101</v>
      </c>
      <c r="O31" s="39" t="s">
        <v>50</v>
      </c>
      <c r="P31" s="39">
        <v>2</v>
      </c>
      <c r="Q31" s="40">
        <v>18.49</v>
      </c>
      <c r="R31" s="40">
        <f t="shared" si="0"/>
        <v>36.98</v>
      </c>
      <c r="S31" s="39" t="s">
        <v>60</v>
      </c>
      <c r="T31" s="38" t="s">
        <v>186</v>
      </c>
    </row>
    <row r="32" spans="1:20" s="23" customFormat="1" ht="15">
      <c r="A32" s="33" t="s">
        <v>52</v>
      </c>
      <c r="B32" s="33" t="s">
        <v>87</v>
      </c>
      <c r="C32" s="48" t="s">
        <v>102</v>
      </c>
      <c r="D32" s="37" t="s">
        <v>39</v>
      </c>
      <c r="E32" s="33" t="s">
        <v>40</v>
      </c>
      <c r="F32" s="33" t="s">
        <v>41</v>
      </c>
      <c r="G32" s="33" t="s">
        <v>42</v>
      </c>
      <c r="H32" s="33" t="s">
        <v>43</v>
      </c>
      <c r="I32" s="33" t="s">
        <v>44</v>
      </c>
      <c r="J32" s="33" t="s">
        <v>45</v>
      </c>
      <c r="K32" s="33" t="s">
        <v>46</v>
      </c>
      <c r="L32" s="39">
        <v>43105</v>
      </c>
      <c r="M32" s="39">
        <v>139</v>
      </c>
      <c r="N32" s="39" t="s">
        <v>103</v>
      </c>
      <c r="O32" s="39" t="s">
        <v>32</v>
      </c>
      <c r="P32" s="39">
        <v>1</v>
      </c>
      <c r="Q32" s="40">
        <v>59</v>
      </c>
      <c r="R32" s="40">
        <f t="shared" si="0"/>
        <v>59</v>
      </c>
      <c r="S32" s="39" t="s">
        <v>56</v>
      </c>
      <c r="T32" s="38" t="s">
        <v>186</v>
      </c>
    </row>
    <row r="33" spans="1:20" s="23" customFormat="1" ht="15">
      <c r="A33" s="33" t="s">
        <v>52</v>
      </c>
      <c r="B33" s="33" t="s">
        <v>87</v>
      </c>
      <c r="C33" s="48" t="s">
        <v>102</v>
      </c>
      <c r="D33" s="37" t="s">
        <v>39</v>
      </c>
      <c r="E33" s="33" t="s">
        <v>40</v>
      </c>
      <c r="F33" s="33" t="s">
        <v>41</v>
      </c>
      <c r="G33" s="33" t="s">
        <v>42</v>
      </c>
      <c r="H33" s="33" t="s">
        <v>43</v>
      </c>
      <c r="I33" s="33" t="s">
        <v>44</v>
      </c>
      <c r="J33" s="33" t="s">
        <v>45</v>
      </c>
      <c r="K33" s="33" t="s">
        <v>46</v>
      </c>
      <c r="L33" s="39">
        <v>44176</v>
      </c>
      <c r="M33" s="39">
        <v>244</v>
      </c>
      <c r="N33" s="39" t="s">
        <v>104</v>
      </c>
      <c r="O33" s="39" t="s">
        <v>55</v>
      </c>
      <c r="P33" s="39">
        <v>2</v>
      </c>
      <c r="Q33" s="40">
        <v>89.9</v>
      </c>
      <c r="R33" s="40">
        <f t="shared" si="0"/>
        <v>179.8</v>
      </c>
      <c r="S33" s="39" t="s">
        <v>56</v>
      </c>
      <c r="T33" s="38" t="s">
        <v>186</v>
      </c>
    </row>
    <row r="34" spans="1:20" s="23" customFormat="1" ht="15">
      <c r="A34" s="33" t="s">
        <v>52</v>
      </c>
      <c r="B34" s="33" t="s">
        <v>87</v>
      </c>
      <c r="C34" s="48" t="s">
        <v>102</v>
      </c>
      <c r="D34" s="37" t="s">
        <v>39</v>
      </c>
      <c r="E34" s="33" t="s">
        <v>40</v>
      </c>
      <c r="F34" s="33" t="s">
        <v>41</v>
      </c>
      <c r="G34" s="33" t="s">
        <v>42</v>
      </c>
      <c r="H34" s="33" t="s">
        <v>43</v>
      </c>
      <c r="I34" s="33" t="s">
        <v>44</v>
      </c>
      <c r="J34" s="33" t="s">
        <v>45</v>
      </c>
      <c r="K34" s="33" t="s">
        <v>46</v>
      </c>
      <c r="L34" s="39">
        <v>32722</v>
      </c>
      <c r="M34" s="39">
        <v>551</v>
      </c>
      <c r="N34" s="39" t="s">
        <v>105</v>
      </c>
      <c r="O34" s="39" t="s">
        <v>32</v>
      </c>
      <c r="P34" s="39">
        <v>2</v>
      </c>
      <c r="Q34" s="40">
        <v>125.42</v>
      </c>
      <c r="R34" s="40">
        <f t="shared" si="0"/>
        <v>250.84</v>
      </c>
      <c r="S34" s="39" t="s">
        <v>56</v>
      </c>
      <c r="T34" s="38" t="s">
        <v>186</v>
      </c>
    </row>
    <row r="35" spans="1:20" s="23" customFormat="1" ht="38.25">
      <c r="A35" s="33" t="s">
        <v>52</v>
      </c>
      <c r="B35" s="33" t="s">
        <v>87</v>
      </c>
      <c r="C35" s="48" t="s">
        <v>102</v>
      </c>
      <c r="D35" s="37" t="s">
        <v>39</v>
      </c>
      <c r="E35" s="33" t="s">
        <v>40</v>
      </c>
      <c r="F35" s="33" t="s">
        <v>41</v>
      </c>
      <c r="G35" s="33" t="s">
        <v>42</v>
      </c>
      <c r="H35" s="33" t="s">
        <v>43</v>
      </c>
      <c r="I35" s="33" t="s">
        <v>44</v>
      </c>
      <c r="J35" s="33" t="s">
        <v>45</v>
      </c>
      <c r="K35" s="33" t="s">
        <v>46</v>
      </c>
      <c r="L35" s="39">
        <v>47494</v>
      </c>
      <c r="M35" s="39">
        <v>591</v>
      </c>
      <c r="N35" s="39" t="s">
        <v>106</v>
      </c>
      <c r="O35" s="39" t="s">
        <v>32</v>
      </c>
      <c r="P35" s="39">
        <v>3</v>
      </c>
      <c r="Q35" s="40">
        <v>38.6</v>
      </c>
      <c r="R35" s="40">
        <f t="shared" si="0"/>
        <v>115.80000000000001</v>
      </c>
      <c r="S35" s="39" t="s">
        <v>56</v>
      </c>
      <c r="T35" s="38" t="s">
        <v>186</v>
      </c>
    </row>
    <row r="36" spans="1:20" s="23" customFormat="1" ht="38.25">
      <c r="A36" s="33" t="s">
        <v>57</v>
      </c>
      <c r="B36" s="33" t="s">
        <v>107</v>
      </c>
      <c r="C36" s="48" t="s">
        <v>108</v>
      </c>
      <c r="D36" s="37" t="s">
        <v>39</v>
      </c>
      <c r="E36" s="33" t="s">
        <v>40</v>
      </c>
      <c r="F36" s="33" t="s">
        <v>41</v>
      </c>
      <c r="G36" s="33" t="s">
        <v>42</v>
      </c>
      <c r="H36" s="33" t="s">
        <v>43</v>
      </c>
      <c r="I36" s="33" t="s">
        <v>44</v>
      </c>
      <c r="J36" s="33" t="s">
        <v>45</v>
      </c>
      <c r="K36" s="33" t="s">
        <v>46</v>
      </c>
      <c r="L36" s="39">
        <v>44683</v>
      </c>
      <c r="M36" s="39">
        <v>490</v>
      </c>
      <c r="N36" s="39" t="s">
        <v>109</v>
      </c>
      <c r="O36" s="39" t="s">
        <v>83</v>
      </c>
      <c r="P36" s="39">
        <v>5</v>
      </c>
      <c r="Q36" s="40">
        <v>30.78</v>
      </c>
      <c r="R36" s="40">
        <f t="shared" si="0"/>
        <v>153.9</v>
      </c>
      <c r="S36" s="39" t="s">
        <v>60</v>
      </c>
      <c r="T36" s="38" t="s">
        <v>186</v>
      </c>
    </row>
    <row r="37" spans="1:20" s="23" customFormat="1" ht="15">
      <c r="A37" s="33" t="s">
        <v>57</v>
      </c>
      <c r="B37" s="33" t="s">
        <v>110</v>
      </c>
      <c r="C37" s="48" t="s">
        <v>111</v>
      </c>
      <c r="D37" s="37" t="s">
        <v>39</v>
      </c>
      <c r="E37" s="33" t="s">
        <v>40</v>
      </c>
      <c r="F37" s="33" t="s">
        <v>41</v>
      </c>
      <c r="G37" s="33" t="s">
        <v>42</v>
      </c>
      <c r="H37" s="33" t="s">
        <v>43</v>
      </c>
      <c r="I37" s="33" t="s">
        <v>44</v>
      </c>
      <c r="J37" s="33" t="s">
        <v>45</v>
      </c>
      <c r="K37" s="33" t="s">
        <v>46</v>
      </c>
      <c r="L37" s="39">
        <v>6038</v>
      </c>
      <c r="M37" s="39">
        <v>63</v>
      </c>
      <c r="N37" s="39" t="s">
        <v>112</v>
      </c>
      <c r="O37" s="39" t="s">
        <v>50</v>
      </c>
      <c r="P37" s="39">
        <v>3</v>
      </c>
      <c r="Q37" s="40">
        <v>0.49</v>
      </c>
      <c r="R37" s="40">
        <f t="shared" si="0"/>
        <v>1.47</v>
      </c>
      <c r="S37" s="39" t="s">
        <v>60</v>
      </c>
      <c r="T37" s="38" t="s">
        <v>186</v>
      </c>
    </row>
    <row r="38" spans="1:20" s="23" customFormat="1" ht="15">
      <c r="A38" s="33" t="s">
        <v>57</v>
      </c>
      <c r="B38" s="33" t="s">
        <v>110</v>
      </c>
      <c r="C38" s="48" t="s">
        <v>111</v>
      </c>
      <c r="D38" s="37" t="s">
        <v>39</v>
      </c>
      <c r="E38" s="33" t="s">
        <v>40</v>
      </c>
      <c r="F38" s="33" t="s">
        <v>41</v>
      </c>
      <c r="G38" s="33" t="s">
        <v>42</v>
      </c>
      <c r="H38" s="33" t="s">
        <v>43</v>
      </c>
      <c r="I38" s="33" t="s">
        <v>44</v>
      </c>
      <c r="J38" s="33" t="s">
        <v>45</v>
      </c>
      <c r="K38" s="33" t="s">
        <v>46</v>
      </c>
      <c r="L38" s="39">
        <v>6039</v>
      </c>
      <c r="M38" s="39">
        <v>64</v>
      </c>
      <c r="N38" s="39" t="s">
        <v>113</v>
      </c>
      <c r="O38" s="39" t="s">
        <v>50</v>
      </c>
      <c r="P38" s="39">
        <v>3</v>
      </c>
      <c r="Q38" s="40">
        <v>0.79</v>
      </c>
      <c r="R38" s="40">
        <f t="shared" si="0"/>
        <v>2.37</v>
      </c>
      <c r="S38" s="39" t="s">
        <v>60</v>
      </c>
      <c r="T38" s="38" t="s">
        <v>186</v>
      </c>
    </row>
    <row r="39" spans="1:20" s="23" customFormat="1" ht="15">
      <c r="A39" s="33" t="s">
        <v>52</v>
      </c>
      <c r="B39" s="33" t="s">
        <v>110</v>
      </c>
      <c r="C39" s="48" t="s">
        <v>114</v>
      </c>
      <c r="D39" s="37" t="s">
        <v>39</v>
      </c>
      <c r="E39" s="33" t="s">
        <v>40</v>
      </c>
      <c r="F39" s="33" t="s">
        <v>41</v>
      </c>
      <c r="G39" s="33" t="s">
        <v>42</v>
      </c>
      <c r="H39" s="33" t="s">
        <v>43</v>
      </c>
      <c r="I39" s="33" t="s">
        <v>44</v>
      </c>
      <c r="J39" s="33" t="s">
        <v>45</v>
      </c>
      <c r="K39" s="33" t="s">
        <v>46</v>
      </c>
      <c r="L39" s="39">
        <v>64820</v>
      </c>
      <c r="M39" s="39">
        <v>49</v>
      </c>
      <c r="N39" s="39" t="s">
        <v>115</v>
      </c>
      <c r="O39" s="39" t="s">
        <v>32</v>
      </c>
      <c r="P39" s="39">
        <v>2</v>
      </c>
      <c r="Q39" s="40">
        <v>18.6</v>
      </c>
      <c r="R39" s="40">
        <f t="shared" si="0"/>
        <v>37.2</v>
      </c>
      <c r="S39" s="39" t="s">
        <v>56</v>
      </c>
      <c r="T39" s="38" t="s">
        <v>186</v>
      </c>
    </row>
    <row r="40" spans="1:20" s="23" customFormat="1" ht="15">
      <c r="A40" s="33" t="s">
        <v>52</v>
      </c>
      <c r="B40" s="33" t="s">
        <v>110</v>
      </c>
      <c r="C40" s="48" t="s">
        <v>114</v>
      </c>
      <c r="D40" s="37" t="s">
        <v>39</v>
      </c>
      <c r="E40" s="33" t="s">
        <v>40</v>
      </c>
      <c r="F40" s="33" t="s">
        <v>41</v>
      </c>
      <c r="G40" s="33" t="s">
        <v>42</v>
      </c>
      <c r="H40" s="33" t="s">
        <v>43</v>
      </c>
      <c r="I40" s="33" t="s">
        <v>44</v>
      </c>
      <c r="J40" s="33" t="s">
        <v>45</v>
      </c>
      <c r="K40" s="33" t="s">
        <v>46</v>
      </c>
      <c r="L40" s="39">
        <v>44778</v>
      </c>
      <c r="M40" s="39">
        <v>80</v>
      </c>
      <c r="N40" s="39" t="s">
        <v>116</v>
      </c>
      <c r="O40" s="39" t="s">
        <v>32</v>
      </c>
      <c r="P40" s="39">
        <v>1</v>
      </c>
      <c r="Q40" s="40">
        <v>73.1</v>
      </c>
      <c r="R40" s="40">
        <f t="shared" si="0"/>
        <v>73.1</v>
      </c>
      <c r="S40" s="39" t="s">
        <v>56</v>
      </c>
      <c r="T40" s="38" t="s">
        <v>186</v>
      </c>
    </row>
    <row r="41" spans="1:20" s="23" customFormat="1" ht="38.25">
      <c r="A41" s="33" t="s">
        <v>57</v>
      </c>
      <c r="B41" s="33" t="s">
        <v>117</v>
      </c>
      <c r="C41" s="48" t="s">
        <v>118</v>
      </c>
      <c r="D41" s="37" t="s">
        <v>39</v>
      </c>
      <c r="E41" s="33" t="s">
        <v>40</v>
      </c>
      <c r="F41" s="33" t="s">
        <v>41</v>
      </c>
      <c r="G41" s="33" t="s">
        <v>42</v>
      </c>
      <c r="H41" s="33" t="s">
        <v>43</v>
      </c>
      <c r="I41" s="33" t="s">
        <v>44</v>
      </c>
      <c r="J41" s="33" t="s">
        <v>45</v>
      </c>
      <c r="K41" s="33" t="s">
        <v>46</v>
      </c>
      <c r="L41" s="39">
        <v>2872</v>
      </c>
      <c r="M41" s="39">
        <v>198</v>
      </c>
      <c r="N41" s="39" t="s">
        <v>119</v>
      </c>
      <c r="O41" s="39" t="s">
        <v>50</v>
      </c>
      <c r="P41" s="39">
        <v>12</v>
      </c>
      <c r="Q41" s="40">
        <v>31.48</v>
      </c>
      <c r="R41" s="40">
        <f t="shared" si="0"/>
        <v>377.76</v>
      </c>
      <c r="S41" s="39" t="s">
        <v>60</v>
      </c>
      <c r="T41" s="38" t="s">
        <v>186</v>
      </c>
    </row>
    <row r="42" spans="1:20" s="23" customFormat="1" ht="38.25">
      <c r="A42" s="33" t="s">
        <v>57</v>
      </c>
      <c r="B42" s="33" t="s">
        <v>120</v>
      </c>
      <c r="C42" s="48" t="s">
        <v>118</v>
      </c>
      <c r="D42" s="37" t="s">
        <v>39</v>
      </c>
      <c r="E42" s="33" t="s">
        <v>40</v>
      </c>
      <c r="F42" s="33" t="s">
        <v>41</v>
      </c>
      <c r="G42" s="33" t="s">
        <v>42</v>
      </c>
      <c r="H42" s="33" t="s">
        <v>43</v>
      </c>
      <c r="I42" s="33" t="s">
        <v>44</v>
      </c>
      <c r="J42" s="33" t="s">
        <v>45</v>
      </c>
      <c r="K42" s="33" t="s">
        <v>46</v>
      </c>
      <c r="L42" s="39">
        <v>11865</v>
      </c>
      <c r="M42" s="39">
        <v>76</v>
      </c>
      <c r="N42" s="39" t="s">
        <v>121</v>
      </c>
      <c r="O42" s="39" t="s">
        <v>50</v>
      </c>
      <c r="P42" s="39">
        <v>10</v>
      </c>
      <c r="Q42" s="40">
        <v>29.7</v>
      </c>
      <c r="R42" s="40">
        <f t="shared" si="0"/>
        <v>297</v>
      </c>
      <c r="S42" s="39" t="s">
        <v>60</v>
      </c>
      <c r="T42" s="38" t="s">
        <v>186</v>
      </c>
    </row>
    <row r="43" spans="1:20" s="23" customFormat="1" ht="25.5">
      <c r="A43" s="33" t="s">
        <v>57</v>
      </c>
      <c r="B43" s="33" t="s">
        <v>122</v>
      </c>
      <c r="C43" s="48" t="s">
        <v>123</v>
      </c>
      <c r="D43" s="37" t="s">
        <v>39</v>
      </c>
      <c r="E43" s="33" t="s">
        <v>40</v>
      </c>
      <c r="F43" s="33" t="s">
        <v>41</v>
      </c>
      <c r="G43" s="33" t="s">
        <v>42</v>
      </c>
      <c r="H43" s="33" t="s">
        <v>43</v>
      </c>
      <c r="I43" s="33" t="s">
        <v>44</v>
      </c>
      <c r="J43" s="33" t="s">
        <v>45</v>
      </c>
      <c r="K43" s="33" t="s">
        <v>46</v>
      </c>
      <c r="L43" s="39">
        <v>32020</v>
      </c>
      <c r="M43" s="39">
        <v>261</v>
      </c>
      <c r="N43" s="39" t="s">
        <v>124</v>
      </c>
      <c r="O43" s="39" t="s">
        <v>50</v>
      </c>
      <c r="P43" s="39">
        <v>12</v>
      </c>
      <c r="Q43" s="40">
        <v>4.37</v>
      </c>
      <c r="R43" s="40">
        <f t="shared" si="0"/>
        <v>52.44</v>
      </c>
      <c r="S43" s="39" t="s">
        <v>60</v>
      </c>
      <c r="T43" s="38" t="s">
        <v>186</v>
      </c>
    </row>
    <row r="44" spans="1:20" s="23" customFormat="1" ht="38.25">
      <c r="A44" s="33" t="s">
        <v>57</v>
      </c>
      <c r="B44" s="33" t="s">
        <v>125</v>
      </c>
      <c r="C44" s="48" t="s">
        <v>126</v>
      </c>
      <c r="D44" s="37" t="s">
        <v>39</v>
      </c>
      <c r="E44" s="33" t="s">
        <v>40</v>
      </c>
      <c r="F44" s="33" t="s">
        <v>41</v>
      </c>
      <c r="G44" s="33" t="s">
        <v>42</v>
      </c>
      <c r="H44" s="33" t="s">
        <v>43</v>
      </c>
      <c r="I44" s="33" t="s">
        <v>44</v>
      </c>
      <c r="J44" s="33" t="s">
        <v>45</v>
      </c>
      <c r="K44" s="33" t="s">
        <v>46</v>
      </c>
      <c r="L44" s="39">
        <v>57461</v>
      </c>
      <c r="M44" s="39">
        <v>464</v>
      </c>
      <c r="N44" s="39" t="s">
        <v>127</v>
      </c>
      <c r="O44" s="39" t="s">
        <v>50</v>
      </c>
      <c r="P44" s="39">
        <v>20</v>
      </c>
      <c r="Q44" s="40">
        <v>4.49</v>
      </c>
      <c r="R44" s="40">
        <f t="shared" si="0"/>
        <v>89.80000000000001</v>
      </c>
      <c r="S44" s="39" t="s">
        <v>60</v>
      </c>
      <c r="T44" s="38" t="s">
        <v>186</v>
      </c>
    </row>
    <row r="45" spans="1:20" s="23" customFormat="1" ht="15">
      <c r="A45" s="33" t="s">
        <v>57</v>
      </c>
      <c r="B45" s="33" t="s">
        <v>125</v>
      </c>
      <c r="C45" s="48" t="s">
        <v>126</v>
      </c>
      <c r="D45" s="37" t="s">
        <v>39</v>
      </c>
      <c r="E45" s="33" t="s">
        <v>40</v>
      </c>
      <c r="F45" s="33" t="s">
        <v>41</v>
      </c>
      <c r="G45" s="33" t="s">
        <v>42</v>
      </c>
      <c r="H45" s="33" t="s">
        <v>43</v>
      </c>
      <c r="I45" s="33" t="s">
        <v>44</v>
      </c>
      <c r="J45" s="33" t="s">
        <v>45</v>
      </c>
      <c r="K45" s="33" t="s">
        <v>46</v>
      </c>
      <c r="L45" s="39">
        <v>31510</v>
      </c>
      <c r="M45" s="39">
        <v>468</v>
      </c>
      <c r="N45" s="39" t="s">
        <v>128</v>
      </c>
      <c r="O45" s="39" t="s">
        <v>50</v>
      </c>
      <c r="P45" s="39">
        <v>20</v>
      </c>
      <c r="Q45" s="40">
        <v>6.9</v>
      </c>
      <c r="R45" s="40">
        <f t="shared" si="0"/>
        <v>138</v>
      </c>
      <c r="S45" s="39" t="s">
        <v>60</v>
      </c>
      <c r="T45" s="38" t="s">
        <v>186</v>
      </c>
    </row>
    <row r="46" spans="1:20" s="23" customFormat="1" ht="25.5">
      <c r="A46" s="33" t="s">
        <v>57</v>
      </c>
      <c r="B46" s="33" t="s">
        <v>129</v>
      </c>
      <c r="C46" s="48" t="s">
        <v>130</v>
      </c>
      <c r="D46" s="37" t="s">
        <v>39</v>
      </c>
      <c r="E46" s="33" t="s">
        <v>40</v>
      </c>
      <c r="F46" s="33" t="s">
        <v>41</v>
      </c>
      <c r="G46" s="33" t="s">
        <v>42</v>
      </c>
      <c r="H46" s="33" t="s">
        <v>43</v>
      </c>
      <c r="I46" s="33" t="s">
        <v>44</v>
      </c>
      <c r="J46" s="33" t="s">
        <v>45</v>
      </c>
      <c r="K46" s="33" t="s">
        <v>46</v>
      </c>
      <c r="L46" s="39">
        <v>24048</v>
      </c>
      <c r="M46" s="39">
        <v>580</v>
      </c>
      <c r="N46" s="39" t="s">
        <v>131</v>
      </c>
      <c r="O46" s="39" t="s">
        <v>50</v>
      </c>
      <c r="P46" s="39">
        <v>2</v>
      </c>
      <c r="Q46" s="40">
        <v>99.79</v>
      </c>
      <c r="R46" s="40">
        <f t="shared" si="0"/>
        <v>199.58</v>
      </c>
      <c r="S46" s="39" t="s">
        <v>60</v>
      </c>
      <c r="T46" s="38" t="s">
        <v>186</v>
      </c>
    </row>
    <row r="47" spans="1:20" s="23" customFormat="1" ht="15">
      <c r="A47" s="33" t="s">
        <v>57</v>
      </c>
      <c r="B47" s="33" t="s">
        <v>132</v>
      </c>
      <c r="C47" s="48" t="s">
        <v>133</v>
      </c>
      <c r="D47" s="37" t="s">
        <v>39</v>
      </c>
      <c r="E47" s="33" t="s">
        <v>40</v>
      </c>
      <c r="F47" s="33" t="s">
        <v>41</v>
      </c>
      <c r="G47" s="33" t="s">
        <v>42</v>
      </c>
      <c r="H47" s="33" t="s">
        <v>43</v>
      </c>
      <c r="I47" s="33" t="s">
        <v>44</v>
      </c>
      <c r="J47" s="33" t="s">
        <v>45</v>
      </c>
      <c r="K47" s="33" t="s">
        <v>46</v>
      </c>
      <c r="L47" s="39">
        <v>62944</v>
      </c>
      <c r="M47" s="39">
        <v>98</v>
      </c>
      <c r="N47" s="39" t="s">
        <v>134</v>
      </c>
      <c r="O47" s="39" t="s">
        <v>50</v>
      </c>
      <c r="P47" s="39">
        <v>10</v>
      </c>
      <c r="Q47" s="40">
        <v>1.78</v>
      </c>
      <c r="R47" s="40">
        <f t="shared" si="0"/>
        <v>17.8</v>
      </c>
      <c r="S47" s="39" t="s">
        <v>60</v>
      </c>
      <c r="T47" s="38" t="s">
        <v>186</v>
      </c>
    </row>
    <row r="48" spans="1:20" s="23" customFormat="1" ht="15">
      <c r="A48" s="33" t="s">
        <v>57</v>
      </c>
      <c r="B48" s="33" t="s">
        <v>132</v>
      </c>
      <c r="C48" s="48" t="s">
        <v>133</v>
      </c>
      <c r="D48" s="37" t="s">
        <v>39</v>
      </c>
      <c r="E48" s="33" t="s">
        <v>40</v>
      </c>
      <c r="F48" s="33" t="s">
        <v>41</v>
      </c>
      <c r="G48" s="33" t="s">
        <v>42</v>
      </c>
      <c r="H48" s="33" t="s">
        <v>43</v>
      </c>
      <c r="I48" s="33" t="s">
        <v>44</v>
      </c>
      <c r="J48" s="33" t="s">
        <v>45</v>
      </c>
      <c r="K48" s="33" t="s">
        <v>46</v>
      </c>
      <c r="L48" s="39">
        <v>51515</v>
      </c>
      <c r="M48" s="39">
        <v>133</v>
      </c>
      <c r="N48" s="39" t="s">
        <v>135</v>
      </c>
      <c r="O48" s="39" t="s">
        <v>50</v>
      </c>
      <c r="P48" s="39">
        <v>10</v>
      </c>
      <c r="Q48" s="40">
        <v>8.9</v>
      </c>
      <c r="R48" s="40">
        <f t="shared" si="0"/>
        <v>89</v>
      </c>
      <c r="S48" s="39" t="s">
        <v>60</v>
      </c>
      <c r="T48" s="38" t="s">
        <v>186</v>
      </c>
    </row>
    <row r="49" spans="1:20" s="23" customFormat="1" ht="25.5">
      <c r="A49" s="33" t="s">
        <v>57</v>
      </c>
      <c r="B49" s="33" t="s">
        <v>136</v>
      </c>
      <c r="C49" s="48" t="s">
        <v>133</v>
      </c>
      <c r="D49" s="37" t="s">
        <v>39</v>
      </c>
      <c r="E49" s="33" t="s">
        <v>40</v>
      </c>
      <c r="F49" s="33" t="s">
        <v>41</v>
      </c>
      <c r="G49" s="33" t="s">
        <v>42</v>
      </c>
      <c r="H49" s="33" t="s">
        <v>43</v>
      </c>
      <c r="I49" s="33" t="s">
        <v>44</v>
      </c>
      <c r="J49" s="33" t="s">
        <v>45</v>
      </c>
      <c r="K49" s="33" t="s">
        <v>46</v>
      </c>
      <c r="L49" s="39">
        <v>31546</v>
      </c>
      <c r="M49" s="39">
        <v>176</v>
      </c>
      <c r="N49" s="39" t="s">
        <v>137</v>
      </c>
      <c r="O49" s="39" t="s">
        <v>50</v>
      </c>
      <c r="P49" s="39">
        <v>5</v>
      </c>
      <c r="Q49" s="40">
        <v>100</v>
      </c>
      <c r="R49" s="40">
        <f t="shared" si="0"/>
        <v>500</v>
      </c>
      <c r="S49" s="39" t="s">
        <v>60</v>
      </c>
      <c r="T49" s="38" t="s">
        <v>186</v>
      </c>
    </row>
    <row r="50" spans="1:20" s="23" customFormat="1" ht="25.5">
      <c r="A50" s="33" t="s">
        <v>57</v>
      </c>
      <c r="B50" s="33" t="s">
        <v>138</v>
      </c>
      <c r="C50" s="48" t="s">
        <v>139</v>
      </c>
      <c r="D50" s="37" t="s">
        <v>39</v>
      </c>
      <c r="E50" s="33" t="s">
        <v>40</v>
      </c>
      <c r="F50" s="33" t="s">
        <v>41</v>
      </c>
      <c r="G50" s="33" t="s">
        <v>42</v>
      </c>
      <c r="H50" s="33" t="s">
        <v>43</v>
      </c>
      <c r="I50" s="33" t="s">
        <v>44</v>
      </c>
      <c r="J50" s="33" t="s">
        <v>45</v>
      </c>
      <c r="K50" s="33" t="s">
        <v>46</v>
      </c>
      <c r="L50" s="39">
        <v>24546</v>
      </c>
      <c r="M50" s="39">
        <v>378</v>
      </c>
      <c r="N50" s="39" t="s">
        <v>140</v>
      </c>
      <c r="O50" s="39" t="s">
        <v>83</v>
      </c>
      <c r="P50" s="39">
        <v>5</v>
      </c>
      <c r="Q50" s="40">
        <v>44.95</v>
      </c>
      <c r="R50" s="40">
        <f t="shared" si="0"/>
        <v>224.75</v>
      </c>
      <c r="S50" s="39" t="s">
        <v>60</v>
      </c>
      <c r="T50" s="38" t="s">
        <v>186</v>
      </c>
    </row>
    <row r="51" spans="1:20" s="23" customFormat="1" ht="15">
      <c r="A51" s="33" t="s">
        <v>57</v>
      </c>
      <c r="B51" s="33" t="s">
        <v>141</v>
      </c>
      <c r="C51" s="48" t="s">
        <v>139</v>
      </c>
      <c r="D51" s="37" t="s">
        <v>39</v>
      </c>
      <c r="E51" s="33" t="s">
        <v>40</v>
      </c>
      <c r="F51" s="33" t="s">
        <v>41</v>
      </c>
      <c r="G51" s="33" t="s">
        <v>42</v>
      </c>
      <c r="H51" s="33" t="s">
        <v>43</v>
      </c>
      <c r="I51" s="33" t="s">
        <v>44</v>
      </c>
      <c r="J51" s="33" t="s">
        <v>45</v>
      </c>
      <c r="K51" s="33" t="s">
        <v>46</v>
      </c>
      <c r="L51" s="39">
        <v>62943</v>
      </c>
      <c r="M51" s="39">
        <v>99</v>
      </c>
      <c r="N51" s="39" t="s">
        <v>142</v>
      </c>
      <c r="O51" s="39" t="s">
        <v>50</v>
      </c>
      <c r="P51" s="39">
        <v>20</v>
      </c>
      <c r="Q51" s="40">
        <v>1.97</v>
      </c>
      <c r="R51" s="40">
        <f t="shared" si="0"/>
        <v>39.4</v>
      </c>
      <c r="S51" s="39" t="s">
        <v>60</v>
      </c>
      <c r="T51" s="38" t="s">
        <v>186</v>
      </c>
    </row>
    <row r="52" spans="1:20" s="23" customFormat="1" ht="38.25">
      <c r="A52" s="33" t="s">
        <v>57</v>
      </c>
      <c r="B52" s="33" t="s">
        <v>141</v>
      </c>
      <c r="C52" s="48" t="s">
        <v>139</v>
      </c>
      <c r="D52" s="37" t="s">
        <v>39</v>
      </c>
      <c r="E52" s="33" t="s">
        <v>40</v>
      </c>
      <c r="F52" s="33" t="s">
        <v>41</v>
      </c>
      <c r="G52" s="33" t="s">
        <v>42</v>
      </c>
      <c r="H52" s="33" t="s">
        <v>43</v>
      </c>
      <c r="I52" s="33" t="s">
        <v>44</v>
      </c>
      <c r="J52" s="33" t="s">
        <v>45</v>
      </c>
      <c r="K52" s="33" t="s">
        <v>46</v>
      </c>
      <c r="L52" s="39">
        <v>27353</v>
      </c>
      <c r="M52" s="39">
        <v>249</v>
      </c>
      <c r="N52" s="39" t="s">
        <v>143</v>
      </c>
      <c r="O52" s="39" t="s">
        <v>83</v>
      </c>
      <c r="P52" s="39">
        <v>5</v>
      </c>
      <c r="Q52" s="40">
        <v>20</v>
      </c>
      <c r="R52" s="40">
        <f t="shared" si="0"/>
        <v>100</v>
      </c>
      <c r="S52" s="39" t="s">
        <v>60</v>
      </c>
      <c r="T52" s="38" t="s">
        <v>186</v>
      </c>
    </row>
    <row r="53" spans="1:20" s="23" customFormat="1" ht="38.25">
      <c r="A53" s="33" t="s">
        <v>57</v>
      </c>
      <c r="B53" s="33" t="s">
        <v>141</v>
      </c>
      <c r="C53" s="48" t="s">
        <v>139</v>
      </c>
      <c r="D53" s="37" t="s">
        <v>39</v>
      </c>
      <c r="E53" s="33" t="s">
        <v>40</v>
      </c>
      <c r="F53" s="33" t="s">
        <v>41</v>
      </c>
      <c r="G53" s="33" t="s">
        <v>42</v>
      </c>
      <c r="H53" s="33" t="s">
        <v>43</v>
      </c>
      <c r="I53" s="33" t="s">
        <v>44</v>
      </c>
      <c r="J53" s="33" t="s">
        <v>45</v>
      </c>
      <c r="K53" s="33" t="s">
        <v>46</v>
      </c>
      <c r="L53" s="39">
        <v>52621</v>
      </c>
      <c r="M53" s="39">
        <v>270</v>
      </c>
      <c r="N53" s="39" t="s">
        <v>144</v>
      </c>
      <c r="O53" s="39" t="s">
        <v>83</v>
      </c>
      <c r="P53" s="39">
        <v>10</v>
      </c>
      <c r="Q53" s="40">
        <v>20</v>
      </c>
      <c r="R53" s="40">
        <f t="shared" si="0"/>
        <v>200</v>
      </c>
      <c r="S53" s="39" t="s">
        <v>60</v>
      </c>
      <c r="T53" s="38" t="s">
        <v>186</v>
      </c>
    </row>
    <row r="54" spans="1:20" s="23" customFormat="1" ht="38.25">
      <c r="A54" s="33" t="s">
        <v>57</v>
      </c>
      <c r="B54" s="33" t="s">
        <v>141</v>
      </c>
      <c r="C54" s="48" t="s">
        <v>139</v>
      </c>
      <c r="D54" s="37" t="s">
        <v>39</v>
      </c>
      <c r="E54" s="33" t="s">
        <v>40</v>
      </c>
      <c r="F54" s="33" t="s">
        <v>41</v>
      </c>
      <c r="G54" s="33" t="s">
        <v>42</v>
      </c>
      <c r="H54" s="33" t="s">
        <v>43</v>
      </c>
      <c r="I54" s="33" t="s">
        <v>44</v>
      </c>
      <c r="J54" s="33" t="s">
        <v>45</v>
      </c>
      <c r="K54" s="33" t="s">
        <v>46</v>
      </c>
      <c r="L54" s="39">
        <v>9435</v>
      </c>
      <c r="M54" s="39">
        <v>315</v>
      </c>
      <c r="N54" s="39" t="s">
        <v>145</v>
      </c>
      <c r="O54" s="39" t="s">
        <v>70</v>
      </c>
      <c r="P54" s="39">
        <v>20</v>
      </c>
      <c r="Q54" s="40">
        <v>2.87</v>
      </c>
      <c r="R54" s="40">
        <f t="shared" si="0"/>
        <v>57.400000000000006</v>
      </c>
      <c r="S54" s="39" t="s">
        <v>60</v>
      </c>
      <c r="T54" s="38" t="s">
        <v>186</v>
      </c>
    </row>
    <row r="55" spans="1:20" s="23" customFormat="1" ht="38.25">
      <c r="A55" s="33" t="s">
        <v>57</v>
      </c>
      <c r="B55" s="33" t="s">
        <v>141</v>
      </c>
      <c r="C55" s="48" t="s">
        <v>139</v>
      </c>
      <c r="D55" s="37" t="s">
        <v>39</v>
      </c>
      <c r="E55" s="33" t="s">
        <v>40</v>
      </c>
      <c r="F55" s="33" t="s">
        <v>41</v>
      </c>
      <c r="G55" s="33" t="s">
        <v>42</v>
      </c>
      <c r="H55" s="33" t="s">
        <v>43</v>
      </c>
      <c r="I55" s="33" t="s">
        <v>44</v>
      </c>
      <c r="J55" s="33" t="s">
        <v>45</v>
      </c>
      <c r="K55" s="33" t="s">
        <v>46</v>
      </c>
      <c r="L55" s="39">
        <v>57462</v>
      </c>
      <c r="M55" s="39">
        <v>465</v>
      </c>
      <c r="N55" s="39" t="s">
        <v>146</v>
      </c>
      <c r="O55" s="39" t="s">
        <v>50</v>
      </c>
      <c r="P55" s="39">
        <v>20</v>
      </c>
      <c r="Q55" s="40">
        <v>4.33</v>
      </c>
      <c r="R55" s="40">
        <f t="shared" si="0"/>
        <v>86.6</v>
      </c>
      <c r="S55" s="39" t="s">
        <v>60</v>
      </c>
      <c r="T55" s="38" t="s">
        <v>186</v>
      </c>
    </row>
    <row r="56" spans="1:20" s="23" customFormat="1" ht="15">
      <c r="A56" s="34" t="s">
        <v>147</v>
      </c>
      <c r="B56" s="33" t="s">
        <v>37</v>
      </c>
      <c r="C56" s="49" t="s">
        <v>148</v>
      </c>
      <c r="D56" s="37" t="s">
        <v>39</v>
      </c>
      <c r="E56" s="33" t="s">
        <v>40</v>
      </c>
      <c r="F56" s="33" t="s">
        <v>41</v>
      </c>
      <c r="G56" s="33" t="s">
        <v>42</v>
      </c>
      <c r="H56" s="33" t="s">
        <v>43</v>
      </c>
      <c r="I56" s="33" t="s">
        <v>44</v>
      </c>
      <c r="J56" s="33" t="s">
        <v>45</v>
      </c>
      <c r="K56" s="33" t="s">
        <v>46</v>
      </c>
      <c r="L56" s="42">
        <v>43536</v>
      </c>
      <c r="M56" s="42">
        <v>146</v>
      </c>
      <c r="N56" s="42" t="s">
        <v>149</v>
      </c>
      <c r="O56" s="42" t="s">
        <v>50</v>
      </c>
      <c r="P56" s="42">
        <v>10</v>
      </c>
      <c r="Q56" s="43">
        <v>29.76</v>
      </c>
      <c r="R56" s="40">
        <f t="shared" si="0"/>
        <v>297.6</v>
      </c>
      <c r="S56" s="46" t="s">
        <v>150</v>
      </c>
      <c r="T56" s="38" t="s">
        <v>186</v>
      </c>
    </row>
    <row r="57" spans="1:20" s="23" customFormat="1" ht="38.25">
      <c r="A57" s="34" t="s">
        <v>151</v>
      </c>
      <c r="B57" s="33" t="s">
        <v>37</v>
      </c>
      <c r="C57" s="49" t="s">
        <v>152</v>
      </c>
      <c r="D57" s="37" t="s">
        <v>39</v>
      </c>
      <c r="E57" s="33" t="s">
        <v>40</v>
      </c>
      <c r="F57" s="33" t="s">
        <v>41</v>
      </c>
      <c r="G57" s="33" t="s">
        <v>42</v>
      </c>
      <c r="H57" s="33" t="s">
        <v>43</v>
      </c>
      <c r="I57" s="33" t="s">
        <v>44</v>
      </c>
      <c r="J57" s="33" t="s">
        <v>45</v>
      </c>
      <c r="K57" s="33" t="s">
        <v>46</v>
      </c>
      <c r="L57" s="42">
        <v>56279</v>
      </c>
      <c r="M57" s="42">
        <v>101</v>
      </c>
      <c r="N57" s="39" t="s">
        <v>153</v>
      </c>
      <c r="O57" s="42" t="s">
        <v>32</v>
      </c>
      <c r="P57" s="42">
        <v>6</v>
      </c>
      <c r="Q57" s="43">
        <v>10.57</v>
      </c>
      <c r="R57" s="40">
        <f t="shared" si="0"/>
        <v>63.42</v>
      </c>
      <c r="S57" s="44" t="s">
        <v>154</v>
      </c>
      <c r="T57" s="38" t="s">
        <v>186</v>
      </c>
    </row>
    <row r="58" spans="1:20" s="23" customFormat="1" ht="25.5">
      <c r="A58" s="34" t="s">
        <v>151</v>
      </c>
      <c r="B58" s="33" t="s">
        <v>87</v>
      </c>
      <c r="C58" s="49" t="s">
        <v>155</v>
      </c>
      <c r="D58" s="33" t="s">
        <v>39</v>
      </c>
      <c r="E58" s="33" t="s">
        <v>40</v>
      </c>
      <c r="F58" s="33" t="s">
        <v>41</v>
      </c>
      <c r="G58" s="33" t="s">
        <v>42</v>
      </c>
      <c r="H58" s="33" t="s">
        <v>43</v>
      </c>
      <c r="I58" s="33" t="s">
        <v>44</v>
      </c>
      <c r="J58" s="33" t="s">
        <v>45</v>
      </c>
      <c r="K58" s="33" t="s">
        <v>46</v>
      </c>
      <c r="L58" s="42">
        <v>23797</v>
      </c>
      <c r="M58" s="42">
        <v>417</v>
      </c>
      <c r="N58" s="39" t="s">
        <v>156</v>
      </c>
      <c r="O58" s="42" t="s">
        <v>70</v>
      </c>
      <c r="P58" s="42">
        <v>10</v>
      </c>
      <c r="Q58" s="43">
        <v>14.49</v>
      </c>
      <c r="R58" s="40">
        <f t="shared" si="0"/>
        <v>144.9</v>
      </c>
      <c r="S58" s="44" t="s">
        <v>154</v>
      </c>
      <c r="T58" s="38" t="s">
        <v>186</v>
      </c>
    </row>
    <row r="59" spans="1:20" s="23" customFormat="1" ht="30">
      <c r="A59" s="34" t="s">
        <v>157</v>
      </c>
      <c r="B59" s="33" t="s">
        <v>87</v>
      </c>
      <c r="C59" s="49" t="s">
        <v>88</v>
      </c>
      <c r="D59" s="33" t="s">
        <v>39</v>
      </c>
      <c r="E59" s="33" t="s">
        <v>40</v>
      </c>
      <c r="F59" s="33" t="s">
        <v>41</v>
      </c>
      <c r="G59" s="33" t="s">
        <v>42</v>
      </c>
      <c r="H59" s="33" t="s">
        <v>43</v>
      </c>
      <c r="I59" s="33" t="s">
        <v>44</v>
      </c>
      <c r="J59" s="33" t="s">
        <v>45</v>
      </c>
      <c r="K59" s="33" t="s">
        <v>46</v>
      </c>
      <c r="L59" s="42">
        <v>45013</v>
      </c>
      <c r="M59" s="42">
        <v>225</v>
      </c>
      <c r="N59" s="42" t="s">
        <v>89</v>
      </c>
      <c r="O59" s="42" t="s">
        <v>50</v>
      </c>
      <c r="P59" s="42">
        <v>1</v>
      </c>
      <c r="Q59" s="43">
        <v>115</v>
      </c>
      <c r="R59" s="40">
        <f t="shared" si="0"/>
        <v>115</v>
      </c>
      <c r="S59" s="42" t="s">
        <v>60</v>
      </c>
      <c r="T59" s="38" t="s">
        <v>186</v>
      </c>
    </row>
    <row r="60" spans="1:20" s="23" customFormat="1" ht="30">
      <c r="A60" s="34" t="s">
        <v>157</v>
      </c>
      <c r="B60" s="33" t="s">
        <v>87</v>
      </c>
      <c r="C60" s="49" t="s">
        <v>88</v>
      </c>
      <c r="D60" s="33" t="s">
        <v>39</v>
      </c>
      <c r="E60" s="33" t="s">
        <v>40</v>
      </c>
      <c r="F60" s="33" t="s">
        <v>41</v>
      </c>
      <c r="G60" s="33" t="s">
        <v>42</v>
      </c>
      <c r="H60" s="33" t="s">
        <v>43</v>
      </c>
      <c r="I60" s="33" t="s">
        <v>44</v>
      </c>
      <c r="J60" s="33" t="s">
        <v>45</v>
      </c>
      <c r="K60" s="33" t="s">
        <v>46</v>
      </c>
      <c r="L60" s="42">
        <v>45018</v>
      </c>
      <c r="M60" s="42">
        <v>226</v>
      </c>
      <c r="N60" s="42" t="s">
        <v>90</v>
      </c>
      <c r="O60" s="42" t="s">
        <v>50</v>
      </c>
      <c r="P60" s="42">
        <v>1</v>
      </c>
      <c r="Q60" s="43">
        <v>112</v>
      </c>
      <c r="R60" s="40">
        <f t="shared" si="0"/>
        <v>112</v>
      </c>
      <c r="S60" s="42" t="s">
        <v>60</v>
      </c>
      <c r="T60" s="38" t="s">
        <v>186</v>
      </c>
    </row>
    <row r="61" spans="1:20" s="23" customFormat="1" ht="45">
      <c r="A61" s="34" t="s">
        <v>157</v>
      </c>
      <c r="B61" s="33" t="s">
        <v>87</v>
      </c>
      <c r="C61" s="49" t="s">
        <v>88</v>
      </c>
      <c r="D61" s="33" t="s">
        <v>39</v>
      </c>
      <c r="E61" s="33" t="s">
        <v>40</v>
      </c>
      <c r="F61" s="33" t="s">
        <v>41</v>
      </c>
      <c r="G61" s="33" t="s">
        <v>42</v>
      </c>
      <c r="H61" s="33" t="s">
        <v>43</v>
      </c>
      <c r="I61" s="33" t="s">
        <v>44</v>
      </c>
      <c r="J61" s="33" t="s">
        <v>45</v>
      </c>
      <c r="K61" s="33" t="s">
        <v>46</v>
      </c>
      <c r="L61" s="42">
        <v>52659</v>
      </c>
      <c r="M61" s="42">
        <v>227</v>
      </c>
      <c r="N61" s="42" t="s">
        <v>91</v>
      </c>
      <c r="O61" s="42" t="s">
        <v>50</v>
      </c>
      <c r="P61" s="42">
        <v>1</v>
      </c>
      <c r="Q61" s="43">
        <v>112</v>
      </c>
      <c r="R61" s="40">
        <f t="shared" si="0"/>
        <v>112</v>
      </c>
      <c r="S61" s="42" t="s">
        <v>60</v>
      </c>
      <c r="T61" s="38" t="s">
        <v>186</v>
      </c>
    </row>
    <row r="62" spans="1:20" s="23" customFormat="1" ht="45">
      <c r="A62" s="34" t="s">
        <v>157</v>
      </c>
      <c r="B62" s="33" t="s">
        <v>87</v>
      </c>
      <c r="C62" s="49" t="s">
        <v>88</v>
      </c>
      <c r="D62" s="33" t="s">
        <v>39</v>
      </c>
      <c r="E62" s="33" t="s">
        <v>40</v>
      </c>
      <c r="F62" s="33" t="s">
        <v>41</v>
      </c>
      <c r="G62" s="33" t="s">
        <v>42</v>
      </c>
      <c r="H62" s="33" t="s">
        <v>43</v>
      </c>
      <c r="I62" s="33" t="s">
        <v>44</v>
      </c>
      <c r="J62" s="33" t="s">
        <v>45</v>
      </c>
      <c r="K62" s="33" t="s">
        <v>46</v>
      </c>
      <c r="L62" s="42">
        <v>52658</v>
      </c>
      <c r="M62" s="42">
        <v>228</v>
      </c>
      <c r="N62" s="42" t="s">
        <v>92</v>
      </c>
      <c r="O62" s="42" t="s">
        <v>50</v>
      </c>
      <c r="P62" s="42">
        <v>1</v>
      </c>
      <c r="Q62" s="43">
        <v>112</v>
      </c>
      <c r="R62" s="40">
        <f t="shared" si="0"/>
        <v>112</v>
      </c>
      <c r="S62" s="42" t="s">
        <v>60</v>
      </c>
      <c r="T62" s="38" t="s">
        <v>186</v>
      </c>
    </row>
    <row r="63" spans="1:20" s="23" customFormat="1" ht="45">
      <c r="A63" s="34" t="s">
        <v>157</v>
      </c>
      <c r="B63" s="33" t="s">
        <v>87</v>
      </c>
      <c r="C63" s="49" t="s">
        <v>88</v>
      </c>
      <c r="D63" s="33" t="s">
        <v>39</v>
      </c>
      <c r="E63" s="33" t="s">
        <v>40</v>
      </c>
      <c r="F63" s="33" t="s">
        <v>41</v>
      </c>
      <c r="G63" s="33" t="s">
        <v>42</v>
      </c>
      <c r="H63" s="33" t="s">
        <v>43</v>
      </c>
      <c r="I63" s="33" t="s">
        <v>44</v>
      </c>
      <c r="J63" s="33" t="s">
        <v>45</v>
      </c>
      <c r="K63" s="33" t="s">
        <v>46</v>
      </c>
      <c r="L63" s="42">
        <v>52668</v>
      </c>
      <c r="M63" s="42">
        <v>229</v>
      </c>
      <c r="N63" s="42" t="s">
        <v>93</v>
      </c>
      <c r="O63" s="42" t="s">
        <v>50</v>
      </c>
      <c r="P63" s="42">
        <v>1</v>
      </c>
      <c r="Q63" s="43">
        <v>112</v>
      </c>
      <c r="R63" s="40">
        <f t="shared" si="0"/>
        <v>112</v>
      </c>
      <c r="S63" s="42" t="s">
        <v>60</v>
      </c>
      <c r="T63" s="38" t="s">
        <v>186</v>
      </c>
    </row>
    <row r="64" spans="1:20" s="23" customFormat="1" ht="45">
      <c r="A64" s="34" t="s">
        <v>157</v>
      </c>
      <c r="B64" s="33" t="s">
        <v>87</v>
      </c>
      <c r="C64" s="49" t="s">
        <v>88</v>
      </c>
      <c r="D64" s="33" t="s">
        <v>39</v>
      </c>
      <c r="E64" s="33" t="s">
        <v>40</v>
      </c>
      <c r="F64" s="33" t="s">
        <v>41</v>
      </c>
      <c r="G64" s="33" t="s">
        <v>42</v>
      </c>
      <c r="H64" s="33" t="s">
        <v>43</v>
      </c>
      <c r="I64" s="33" t="s">
        <v>44</v>
      </c>
      <c r="J64" s="33" t="s">
        <v>45</v>
      </c>
      <c r="K64" s="33" t="s">
        <v>46</v>
      </c>
      <c r="L64" s="42">
        <v>52667</v>
      </c>
      <c r="M64" s="42">
        <v>230</v>
      </c>
      <c r="N64" s="42" t="s">
        <v>94</v>
      </c>
      <c r="O64" s="42" t="s">
        <v>50</v>
      </c>
      <c r="P64" s="42">
        <v>1</v>
      </c>
      <c r="Q64" s="43">
        <v>112</v>
      </c>
      <c r="R64" s="40">
        <f t="shared" si="0"/>
        <v>112</v>
      </c>
      <c r="S64" s="42" t="s">
        <v>60</v>
      </c>
      <c r="T64" s="38" t="s">
        <v>186</v>
      </c>
    </row>
    <row r="65" spans="1:20" s="23" customFormat="1" ht="45">
      <c r="A65" s="34" t="s">
        <v>157</v>
      </c>
      <c r="B65" s="33" t="s">
        <v>87</v>
      </c>
      <c r="C65" s="49" t="s">
        <v>88</v>
      </c>
      <c r="D65" s="33" t="s">
        <v>39</v>
      </c>
      <c r="E65" s="33" t="s">
        <v>40</v>
      </c>
      <c r="F65" s="33" t="s">
        <v>41</v>
      </c>
      <c r="G65" s="33" t="s">
        <v>42</v>
      </c>
      <c r="H65" s="33" t="s">
        <v>43</v>
      </c>
      <c r="I65" s="33" t="s">
        <v>44</v>
      </c>
      <c r="J65" s="33" t="s">
        <v>45</v>
      </c>
      <c r="K65" s="33" t="s">
        <v>46</v>
      </c>
      <c r="L65" s="42">
        <v>52666</v>
      </c>
      <c r="M65" s="42">
        <v>231</v>
      </c>
      <c r="N65" s="42" t="s">
        <v>95</v>
      </c>
      <c r="O65" s="42" t="s">
        <v>50</v>
      </c>
      <c r="P65" s="42">
        <v>1</v>
      </c>
      <c r="Q65" s="43">
        <v>112</v>
      </c>
      <c r="R65" s="40">
        <f t="shared" si="0"/>
        <v>112</v>
      </c>
      <c r="S65" s="42" t="s">
        <v>60</v>
      </c>
      <c r="T65" s="38" t="s">
        <v>186</v>
      </c>
    </row>
    <row r="66" spans="1:20" s="23" customFormat="1" ht="45">
      <c r="A66" s="34" t="s">
        <v>157</v>
      </c>
      <c r="B66" s="33" t="s">
        <v>87</v>
      </c>
      <c r="C66" s="49" t="s">
        <v>88</v>
      </c>
      <c r="D66" s="33" t="s">
        <v>39</v>
      </c>
      <c r="E66" s="33" t="s">
        <v>40</v>
      </c>
      <c r="F66" s="33" t="s">
        <v>41</v>
      </c>
      <c r="G66" s="33" t="s">
        <v>42</v>
      </c>
      <c r="H66" s="33" t="s">
        <v>43</v>
      </c>
      <c r="I66" s="33" t="s">
        <v>44</v>
      </c>
      <c r="J66" s="33" t="s">
        <v>45</v>
      </c>
      <c r="K66" s="33" t="s">
        <v>46</v>
      </c>
      <c r="L66" s="42">
        <v>52665</v>
      </c>
      <c r="M66" s="42">
        <v>232</v>
      </c>
      <c r="N66" s="42" t="s">
        <v>96</v>
      </c>
      <c r="O66" s="42" t="s">
        <v>50</v>
      </c>
      <c r="P66" s="42">
        <v>1</v>
      </c>
      <c r="Q66" s="43">
        <v>127.2</v>
      </c>
      <c r="R66" s="40">
        <f t="shared" si="0"/>
        <v>127.2</v>
      </c>
      <c r="S66" s="42" t="s">
        <v>60</v>
      </c>
      <c r="T66" s="38" t="s">
        <v>186</v>
      </c>
    </row>
    <row r="67" spans="1:20" s="23" customFormat="1" ht="45">
      <c r="A67" s="34" t="s">
        <v>157</v>
      </c>
      <c r="B67" s="33" t="s">
        <v>87</v>
      </c>
      <c r="C67" s="49" t="s">
        <v>88</v>
      </c>
      <c r="D67" s="33" t="s">
        <v>39</v>
      </c>
      <c r="E67" s="33" t="s">
        <v>40</v>
      </c>
      <c r="F67" s="33" t="s">
        <v>41</v>
      </c>
      <c r="G67" s="33" t="s">
        <v>42</v>
      </c>
      <c r="H67" s="33" t="s">
        <v>43</v>
      </c>
      <c r="I67" s="33" t="s">
        <v>44</v>
      </c>
      <c r="J67" s="33" t="s">
        <v>45</v>
      </c>
      <c r="K67" s="33" t="s">
        <v>46</v>
      </c>
      <c r="L67" s="42">
        <v>52664</v>
      </c>
      <c r="M67" s="42">
        <v>233</v>
      </c>
      <c r="N67" s="42" t="s">
        <v>97</v>
      </c>
      <c r="O67" s="42" t="s">
        <v>50</v>
      </c>
      <c r="P67" s="42">
        <v>1</v>
      </c>
      <c r="Q67" s="43">
        <v>112</v>
      </c>
      <c r="R67" s="40">
        <f aca="true" t="shared" si="1" ref="R67:R83">Q67*P67</f>
        <v>112</v>
      </c>
      <c r="S67" s="42" t="s">
        <v>60</v>
      </c>
      <c r="T67" s="38" t="s">
        <v>186</v>
      </c>
    </row>
    <row r="68" spans="1:20" s="23" customFormat="1" ht="45">
      <c r="A68" s="34" t="s">
        <v>157</v>
      </c>
      <c r="B68" s="33" t="s">
        <v>87</v>
      </c>
      <c r="C68" s="49" t="s">
        <v>88</v>
      </c>
      <c r="D68" s="33" t="s">
        <v>39</v>
      </c>
      <c r="E68" s="33" t="s">
        <v>40</v>
      </c>
      <c r="F68" s="33" t="s">
        <v>41</v>
      </c>
      <c r="G68" s="33" t="s">
        <v>42</v>
      </c>
      <c r="H68" s="33" t="s">
        <v>43</v>
      </c>
      <c r="I68" s="33" t="s">
        <v>44</v>
      </c>
      <c r="J68" s="33" t="s">
        <v>45</v>
      </c>
      <c r="K68" s="33" t="s">
        <v>46</v>
      </c>
      <c r="L68" s="42">
        <v>52663</v>
      </c>
      <c r="M68" s="42">
        <v>234</v>
      </c>
      <c r="N68" s="42" t="s">
        <v>98</v>
      </c>
      <c r="O68" s="42" t="s">
        <v>50</v>
      </c>
      <c r="P68" s="42">
        <v>1</v>
      </c>
      <c r="Q68" s="43">
        <v>115</v>
      </c>
      <c r="R68" s="40">
        <f t="shared" si="1"/>
        <v>115</v>
      </c>
      <c r="S68" s="42" t="s">
        <v>60</v>
      </c>
      <c r="T68" s="38" t="s">
        <v>186</v>
      </c>
    </row>
    <row r="69" spans="1:20" s="23" customFormat="1" ht="45">
      <c r="A69" s="34" t="s">
        <v>157</v>
      </c>
      <c r="B69" s="33" t="s">
        <v>87</v>
      </c>
      <c r="C69" s="49" t="s">
        <v>88</v>
      </c>
      <c r="D69" s="33" t="s">
        <v>39</v>
      </c>
      <c r="E69" s="33" t="s">
        <v>40</v>
      </c>
      <c r="F69" s="33" t="s">
        <v>41</v>
      </c>
      <c r="G69" s="33" t="s">
        <v>42</v>
      </c>
      <c r="H69" s="33" t="s">
        <v>43</v>
      </c>
      <c r="I69" s="33" t="s">
        <v>44</v>
      </c>
      <c r="J69" s="33" t="s">
        <v>45</v>
      </c>
      <c r="K69" s="33" t="s">
        <v>46</v>
      </c>
      <c r="L69" s="42">
        <v>52662</v>
      </c>
      <c r="M69" s="42">
        <v>235</v>
      </c>
      <c r="N69" s="42" t="s">
        <v>99</v>
      </c>
      <c r="O69" s="42" t="s">
        <v>50</v>
      </c>
      <c r="P69" s="42">
        <v>1</v>
      </c>
      <c r="Q69" s="43">
        <v>115</v>
      </c>
      <c r="R69" s="40">
        <f t="shared" si="1"/>
        <v>115</v>
      </c>
      <c r="S69" s="42" t="s">
        <v>60</v>
      </c>
      <c r="T69" s="38" t="s">
        <v>186</v>
      </c>
    </row>
    <row r="70" spans="1:20" s="23" customFormat="1" ht="45">
      <c r="A70" s="34" t="s">
        <v>157</v>
      </c>
      <c r="B70" s="33" t="s">
        <v>87</v>
      </c>
      <c r="C70" s="49" t="s">
        <v>88</v>
      </c>
      <c r="D70" s="33" t="s">
        <v>39</v>
      </c>
      <c r="E70" s="33" t="s">
        <v>40</v>
      </c>
      <c r="F70" s="33" t="s">
        <v>41</v>
      </c>
      <c r="G70" s="33" t="s">
        <v>42</v>
      </c>
      <c r="H70" s="33" t="s">
        <v>43</v>
      </c>
      <c r="I70" s="33" t="s">
        <v>44</v>
      </c>
      <c r="J70" s="33" t="s">
        <v>45</v>
      </c>
      <c r="K70" s="33" t="s">
        <v>46</v>
      </c>
      <c r="L70" s="42">
        <v>52661</v>
      </c>
      <c r="M70" s="42">
        <v>236</v>
      </c>
      <c r="N70" s="42" t="s">
        <v>100</v>
      </c>
      <c r="O70" s="42" t="s">
        <v>50</v>
      </c>
      <c r="P70" s="42">
        <v>1</v>
      </c>
      <c r="Q70" s="43">
        <v>115.9</v>
      </c>
      <c r="R70" s="40">
        <f t="shared" si="1"/>
        <v>115.9</v>
      </c>
      <c r="S70" s="42" t="s">
        <v>60</v>
      </c>
      <c r="T70" s="38" t="s">
        <v>186</v>
      </c>
    </row>
    <row r="71" spans="1:20" s="23" customFormat="1" ht="38.25">
      <c r="A71" s="34" t="s">
        <v>151</v>
      </c>
      <c r="B71" s="33" t="s">
        <v>110</v>
      </c>
      <c r="C71" s="49" t="s">
        <v>158</v>
      </c>
      <c r="D71" s="33" t="s">
        <v>39</v>
      </c>
      <c r="E71" s="33" t="s">
        <v>40</v>
      </c>
      <c r="F71" s="33" t="s">
        <v>41</v>
      </c>
      <c r="G71" s="33" t="s">
        <v>42</v>
      </c>
      <c r="H71" s="33" t="s">
        <v>43</v>
      </c>
      <c r="I71" s="33" t="s">
        <v>44</v>
      </c>
      <c r="J71" s="33" t="s">
        <v>45</v>
      </c>
      <c r="K71" s="33" t="s">
        <v>46</v>
      </c>
      <c r="L71" s="42">
        <v>44824</v>
      </c>
      <c r="M71" s="42">
        <v>466</v>
      </c>
      <c r="N71" s="39" t="s">
        <v>159</v>
      </c>
      <c r="O71" s="42" t="s">
        <v>50</v>
      </c>
      <c r="P71" s="42">
        <v>10</v>
      </c>
      <c r="Q71" s="43">
        <v>7.87</v>
      </c>
      <c r="R71" s="40">
        <f t="shared" si="1"/>
        <v>78.7</v>
      </c>
      <c r="S71" s="44" t="s">
        <v>160</v>
      </c>
      <c r="T71" s="38" t="s">
        <v>186</v>
      </c>
    </row>
    <row r="72" spans="1:20" s="23" customFormat="1" ht="45">
      <c r="A72" s="34" t="s">
        <v>151</v>
      </c>
      <c r="B72" s="33" t="s">
        <v>162</v>
      </c>
      <c r="C72" s="58" t="s">
        <v>161</v>
      </c>
      <c r="D72" s="55" t="s">
        <v>39</v>
      </c>
      <c r="E72" s="55" t="s">
        <v>40</v>
      </c>
      <c r="F72" s="55" t="s">
        <v>41</v>
      </c>
      <c r="G72" s="55" t="s">
        <v>42</v>
      </c>
      <c r="H72" s="55" t="s">
        <v>43</v>
      </c>
      <c r="I72" s="55" t="s">
        <v>44</v>
      </c>
      <c r="J72" s="55" t="s">
        <v>45</v>
      </c>
      <c r="K72" s="55" t="s">
        <v>46</v>
      </c>
      <c r="L72" s="59">
        <v>28040</v>
      </c>
      <c r="M72" s="59">
        <v>523</v>
      </c>
      <c r="N72" s="59" t="s">
        <v>163</v>
      </c>
      <c r="O72" s="59" t="s">
        <v>70</v>
      </c>
      <c r="P72" s="59">
        <v>29</v>
      </c>
      <c r="Q72" s="60">
        <v>372</v>
      </c>
      <c r="R72" s="40"/>
      <c r="S72" s="46" t="s">
        <v>154</v>
      </c>
      <c r="T72" s="38" t="s">
        <v>191</v>
      </c>
    </row>
    <row r="73" spans="1:20" s="23" customFormat="1" ht="45">
      <c r="A73" s="34" t="s">
        <v>157</v>
      </c>
      <c r="B73" s="33" t="s">
        <v>117</v>
      </c>
      <c r="C73" s="49" t="s">
        <v>164</v>
      </c>
      <c r="D73" s="33" t="s">
        <v>39</v>
      </c>
      <c r="E73" s="33" t="s">
        <v>40</v>
      </c>
      <c r="F73" s="33" t="s">
        <v>41</v>
      </c>
      <c r="G73" s="33" t="s">
        <v>42</v>
      </c>
      <c r="H73" s="33" t="s">
        <v>43</v>
      </c>
      <c r="I73" s="33" t="s">
        <v>44</v>
      </c>
      <c r="J73" s="33" t="s">
        <v>45</v>
      </c>
      <c r="K73" s="33" t="s">
        <v>46</v>
      </c>
      <c r="L73" s="42">
        <v>29091</v>
      </c>
      <c r="M73" s="42">
        <v>184</v>
      </c>
      <c r="N73" s="42" t="s">
        <v>165</v>
      </c>
      <c r="O73" s="42" t="s">
        <v>50</v>
      </c>
      <c r="P73" s="42">
        <v>1</v>
      </c>
      <c r="Q73" s="43">
        <v>850</v>
      </c>
      <c r="R73" s="40">
        <f t="shared" si="1"/>
        <v>850</v>
      </c>
      <c r="S73" s="42" t="s">
        <v>60</v>
      </c>
      <c r="T73" s="38" t="s">
        <v>186</v>
      </c>
    </row>
    <row r="74" spans="1:20" s="23" customFormat="1" ht="25.5">
      <c r="A74" s="34" t="s">
        <v>151</v>
      </c>
      <c r="B74" s="33" t="s">
        <v>117</v>
      </c>
      <c r="C74" s="49" t="s">
        <v>166</v>
      </c>
      <c r="D74" s="33" t="s">
        <v>39</v>
      </c>
      <c r="E74" s="33" t="s">
        <v>40</v>
      </c>
      <c r="F74" s="33" t="s">
        <v>41</v>
      </c>
      <c r="G74" s="33" t="s">
        <v>42</v>
      </c>
      <c r="H74" s="33" t="s">
        <v>43</v>
      </c>
      <c r="I74" s="33" t="s">
        <v>44</v>
      </c>
      <c r="J74" s="33" t="s">
        <v>45</v>
      </c>
      <c r="K74" s="33" t="s">
        <v>46</v>
      </c>
      <c r="L74" s="42">
        <v>23796</v>
      </c>
      <c r="M74" s="42">
        <v>416</v>
      </c>
      <c r="N74" s="39" t="s">
        <v>167</v>
      </c>
      <c r="O74" s="42" t="s">
        <v>70</v>
      </c>
      <c r="P74" s="42">
        <v>10</v>
      </c>
      <c r="Q74" s="43">
        <v>14.38</v>
      </c>
      <c r="R74" s="40">
        <f t="shared" si="1"/>
        <v>143.8</v>
      </c>
      <c r="S74" s="44" t="s">
        <v>154</v>
      </c>
      <c r="T74" s="38" t="s">
        <v>186</v>
      </c>
    </row>
    <row r="75" spans="1:20" s="23" customFormat="1" ht="15">
      <c r="A75" s="34" t="s">
        <v>151</v>
      </c>
      <c r="B75" s="33" t="s">
        <v>122</v>
      </c>
      <c r="C75" s="49" t="s">
        <v>168</v>
      </c>
      <c r="D75" s="33" t="s">
        <v>39</v>
      </c>
      <c r="E75" s="33" t="s">
        <v>40</v>
      </c>
      <c r="F75" s="33" t="s">
        <v>41</v>
      </c>
      <c r="G75" s="33" t="s">
        <v>42</v>
      </c>
      <c r="H75" s="33" t="s">
        <v>43</v>
      </c>
      <c r="I75" s="33" t="s">
        <v>44</v>
      </c>
      <c r="J75" s="33" t="s">
        <v>45</v>
      </c>
      <c r="K75" s="33" t="s">
        <v>46</v>
      </c>
      <c r="L75" s="42">
        <v>25038</v>
      </c>
      <c r="M75" s="42">
        <v>478</v>
      </c>
      <c r="N75" s="39" t="s">
        <v>169</v>
      </c>
      <c r="O75" s="42" t="s">
        <v>170</v>
      </c>
      <c r="P75" s="42">
        <v>1</v>
      </c>
      <c r="Q75" s="43">
        <v>165.22</v>
      </c>
      <c r="R75" s="40">
        <f t="shared" si="1"/>
        <v>165.22</v>
      </c>
      <c r="S75" s="44" t="s">
        <v>171</v>
      </c>
      <c r="T75" s="38" t="s">
        <v>186</v>
      </c>
    </row>
    <row r="76" spans="1:20" s="23" customFormat="1" ht="25.5">
      <c r="A76" s="34" t="s">
        <v>151</v>
      </c>
      <c r="B76" s="33" t="s">
        <v>125</v>
      </c>
      <c r="C76" s="49" t="s">
        <v>172</v>
      </c>
      <c r="D76" s="33" t="s">
        <v>39</v>
      </c>
      <c r="E76" s="33" t="s">
        <v>40</v>
      </c>
      <c r="F76" s="33" t="s">
        <v>41</v>
      </c>
      <c r="G76" s="33" t="s">
        <v>42</v>
      </c>
      <c r="H76" s="33" t="s">
        <v>43</v>
      </c>
      <c r="I76" s="33" t="s">
        <v>44</v>
      </c>
      <c r="J76" s="33" t="s">
        <v>45</v>
      </c>
      <c r="K76" s="33" t="s">
        <v>46</v>
      </c>
      <c r="L76" s="42">
        <v>12147</v>
      </c>
      <c r="M76" s="42">
        <v>103</v>
      </c>
      <c r="N76" s="39" t="s">
        <v>173</v>
      </c>
      <c r="O76" s="42" t="s">
        <v>50</v>
      </c>
      <c r="P76" s="42">
        <v>6</v>
      </c>
      <c r="Q76" s="43">
        <v>35.3</v>
      </c>
      <c r="R76" s="40">
        <f t="shared" si="1"/>
        <v>211.79999999999998</v>
      </c>
      <c r="S76" s="44" t="s">
        <v>154</v>
      </c>
      <c r="T76" s="38" t="s">
        <v>186</v>
      </c>
    </row>
    <row r="77" spans="1:20" s="23" customFormat="1" ht="25.5">
      <c r="A77" s="34" t="s">
        <v>151</v>
      </c>
      <c r="B77" s="33" t="s">
        <v>125</v>
      </c>
      <c r="C77" s="49" t="s">
        <v>172</v>
      </c>
      <c r="D77" s="33" t="s">
        <v>39</v>
      </c>
      <c r="E77" s="33" t="s">
        <v>40</v>
      </c>
      <c r="F77" s="33" t="s">
        <v>41</v>
      </c>
      <c r="G77" s="33" t="s">
        <v>42</v>
      </c>
      <c r="H77" s="33" t="s">
        <v>43</v>
      </c>
      <c r="I77" s="33" t="s">
        <v>44</v>
      </c>
      <c r="J77" s="33" t="s">
        <v>45</v>
      </c>
      <c r="K77" s="33" t="s">
        <v>46</v>
      </c>
      <c r="L77" s="42">
        <v>6674</v>
      </c>
      <c r="M77" s="42">
        <v>104</v>
      </c>
      <c r="N77" s="39" t="s">
        <v>174</v>
      </c>
      <c r="O77" s="42" t="s">
        <v>50</v>
      </c>
      <c r="P77" s="42">
        <v>5</v>
      </c>
      <c r="Q77" s="43">
        <v>107.18</v>
      </c>
      <c r="R77" s="40">
        <f t="shared" si="1"/>
        <v>535.9000000000001</v>
      </c>
      <c r="S77" s="44" t="s">
        <v>154</v>
      </c>
      <c r="T77" s="38" t="s">
        <v>186</v>
      </c>
    </row>
    <row r="78" spans="1:20" s="23" customFormat="1" ht="25.5">
      <c r="A78" s="34" t="s">
        <v>151</v>
      </c>
      <c r="B78" s="33" t="s">
        <v>125</v>
      </c>
      <c r="C78" s="49" t="s">
        <v>172</v>
      </c>
      <c r="D78" s="33" t="s">
        <v>39</v>
      </c>
      <c r="E78" s="33" t="s">
        <v>40</v>
      </c>
      <c r="F78" s="33" t="s">
        <v>41</v>
      </c>
      <c r="G78" s="33" t="s">
        <v>42</v>
      </c>
      <c r="H78" s="33" t="s">
        <v>43</v>
      </c>
      <c r="I78" s="33" t="s">
        <v>44</v>
      </c>
      <c r="J78" s="33" t="s">
        <v>45</v>
      </c>
      <c r="K78" s="33" t="s">
        <v>46</v>
      </c>
      <c r="L78" s="42">
        <v>20115</v>
      </c>
      <c r="M78" s="42">
        <v>108</v>
      </c>
      <c r="N78" s="39" t="s">
        <v>175</v>
      </c>
      <c r="O78" s="42" t="s">
        <v>50</v>
      </c>
      <c r="P78" s="42">
        <v>5</v>
      </c>
      <c r="Q78" s="43">
        <v>16.5</v>
      </c>
      <c r="R78" s="40">
        <f t="shared" si="1"/>
        <v>82.5</v>
      </c>
      <c r="S78" s="44" t="s">
        <v>154</v>
      </c>
      <c r="T78" s="38" t="s">
        <v>186</v>
      </c>
    </row>
    <row r="79" spans="1:20" s="23" customFormat="1" ht="45">
      <c r="A79" s="33" t="s">
        <v>176</v>
      </c>
      <c r="B79" s="33" t="s">
        <v>177</v>
      </c>
      <c r="C79" s="47" t="s">
        <v>178</v>
      </c>
      <c r="D79" s="33" t="s">
        <v>39</v>
      </c>
      <c r="E79" s="33" t="s">
        <v>40</v>
      </c>
      <c r="F79" s="33" t="s">
        <v>41</v>
      </c>
      <c r="G79" s="33" t="s">
        <v>42</v>
      </c>
      <c r="H79" s="33" t="s">
        <v>43</v>
      </c>
      <c r="I79" s="33" t="s">
        <v>44</v>
      </c>
      <c r="J79" s="33" t="s">
        <v>45</v>
      </c>
      <c r="K79" s="41" t="s">
        <v>46</v>
      </c>
      <c r="L79" s="42">
        <v>64997</v>
      </c>
      <c r="M79" s="42">
        <v>55</v>
      </c>
      <c r="N79" s="42" t="s">
        <v>179</v>
      </c>
      <c r="O79" s="42" t="s">
        <v>180</v>
      </c>
      <c r="P79" s="42">
        <v>8</v>
      </c>
      <c r="Q79" s="43">
        <v>30</v>
      </c>
      <c r="R79" s="40">
        <f t="shared" si="1"/>
        <v>240</v>
      </c>
      <c r="S79" s="42" t="s">
        <v>51</v>
      </c>
      <c r="T79" s="41" t="s">
        <v>186</v>
      </c>
    </row>
    <row r="80" spans="1:20" s="23" customFormat="1" ht="30">
      <c r="A80" s="33" t="s">
        <v>176</v>
      </c>
      <c r="B80" s="33" t="s">
        <v>177</v>
      </c>
      <c r="C80" s="47" t="s">
        <v>178</v>
      </c>
      <c r="D80" s="33" t="s">
        <v>39</v>
      </c>
      <c r="E80" s="33" t="s">
        <v>40</v>
      </c>
      <c r="F80" s="33" t="s">
        <v>41</v>
      </c>
      <c r="G80" s="33" t="s">
        <v>42</v>
      </c>
      <c r="H80" s="33" t="s">
        <v>43</v>
      </c>
      <c r="I80" s="33" t="s">
        <v>44</v>
      </c>
      <c r="J80" s="33" t="s">
        <v>45</v>
      </c>
      <c r="K80" s="41" t="s">
        <v>46</v>
      </c>
      <c r="L80" s="42">
        <v>64996</v>
      </c>
      <c r="M80" s="42">
        <v>82</v>
      </c>
      <c r="N80" s="42" t="s">
        <v>181</v>
      </c>
      <c r="O80" s="42" t="s">
        <v>50</v>
      </c>
      <c r="P80" s="42">
        <v>10</v>
      </c>
      <c r="Q80" s="43">
        <v>15.9</v>
      </c>
      <c r="R80" s="40">
        <f t="shared" si="1"/>
        <v>159</v>
      </c>
      <c r="S80" s="42" t="s">
        <v>51</v>
      </c>
      <c r="T80" s="41" t="s">
        <v>186</v>
      </c>
    </row>
    <row r="81" spans="1:20" s="23" customFormat="1" ht="30">
      <c r="A81" s="33" t="s">
        <v>176</v>
      </c>
      <c r="B81" s="33" t="s">
        <v>177</v>
      </c>
      <c r="C81" s="47" t="s">
        <v>178</v>
      </c>
      <c r="D81" s="33" t="s">
        <v>39</v>
      </c>
      <c r="E81" s="33" t="s">
        <v>40</v>
      </c>
      <c r="F81" s="33" t="s">
        <v>41</v>
      </c>
      <c r="G81" s="33" t="s">
        <v>42</v>
      </c>
      <c r="H81" s="33" t="s">
        <v>43</v>
      </c>
      <c r="I81" s="33" t="s">
        <v>44</v>
      </c>
      <c r="J81" s="33" t="s">
        <v>45</v>
      </c>
      <c r="K81" s="41" t="s">
        <v>46</v>
      </c>
      <c r="L81" s="42">
        <v>65034</v>
      </c>
      <c r="M81" s="42">
        <v>99</v>
      </c>
      <c r="N81" s="42" t="s">
        <v>182</v>
      </c>
      <c r="O81" s="42" t="s">
        <v>50</v>
      </c>
      <c r="P81" s="42">
        <v>5</v>
      </c>
      <c r="Q81" s="43">
        <v>79.91</v>
      </c>
      <c r="R81" s="40">
        <f t="shared" si="1"/>
        <v>399.54999999999995</v>
      </c>
      <c r="S81" s="42" t="s">
        <v>51</v>
      </c>
      <c r="T81" s="41" t="s">
        <v>186</v>
      </c>
    </row>
    <row r="82" spans="1:20" s="23" customFormat="1" ht="30">
      <c r="A82" s="33" t="s">
        <v>176</v>
      </c>
      <c r="B82" s="33" t="s">
        <v>177</v>
      </c>
      <c r="C82" s="47" t="s">
        <v>178</v>
      </c>
      <c r="D82" s="33" t="s">
        <v>39</v>
      </c>
      <c r="E82" s="33" t="s">
        <v>40</v>
      </c>
      <c r="F82" s="33" t="s">
        <v>41</v>
      </c>
      <c r="G82" s="33" t="s">
        <v>42</v>
      </c>
      <c r="H82" s="33" t="s">
        <v>43</v>
      </c>
      <c r="I82" s="33" t="s">
        <v>44</v>
      </c>
      <c r="J82" s="33" t="s">
        <v>45</v>
      </c>
      <c r="K82" s="41" t="s">
        <v>46</v>
      </c>
      <c r="L82" s="42">
        <v>65030</v>
      </c>
      <c r="M82" s="42">
        <v>105</v>
      </c>
      <c r="N82" s="42" t="s">
        <v>183</v>
      </c>
      <c r="O82" s="42" t="s">
        <v>50</v>
      </c>
      <c r="P82" s="42">
        <v>8</v>
      </c>
      <c r="Q82" s="43">
        <v>30.33</v>
      </c>
      <c r="R82" s="40">
        <f t="shared" si="1"/>
        <v>242.64</v>
      </c>
      <c r="S82" s="42" t="s">
        <v>51</v>
      </c>
      <c r="T82" s="41" t="s">
        <v>186</v>
      </c>
    </row>
    <row r="83" spans="1:20" s="23" customFormat="1" ht="30">
      <c r="A83" s="33" t="s">
        <v>176</v>
      </c>
      <c r="B83" s="33" t="s">
        <v>177</v>
      </c>
      <c r="C83" s="47" t="s">
        <v>178</v>
      </c>
      <c r="D83" s="33" t="s">
        <v>39</v>
      </c>
      <c r="E83" s="33" t="s">
        <v>40</v>
      </c>
      <c r="F83" s="33" t="s">
        <v>41</v>
      </c>
      <c r="G83" s="33" t="s">
        <v>42</v>
      </c>
      <c r="H83" s="33" t="s">
        <v>43</v>
      </c>
      <c r="I83" s="33" t="s">
        <v>44</v>
      </c>
      <c r="J83" s="33" t="s">
        <v>45</v>
      </c>
      <c r="K83" s="41" t="s">
        <v>46</v>
      </c>
      <c r="L83" s="42">
        <v>65035</v>
      </c>
      <c r="M83" s="42">
        <v>143</v>
      </c>
      <c r="N83" s="42" t="s">
        <v>184</v>
      </c>
      <c r="O83" s="42" t="s">
        <v>50</v>
      </c>
      <c r="P83" s="42">
        <v>3</v>
      </c>
      <c r="Q83" s="43">
        <v>95.28</v>
      </c>
      <c r="R83" s="40">
        <f t="shared" si="1"/>
        <v>285.84000000000003</v>
      </c>
      <c r="S83" s="42" t="s">
        <v>51</v>
      </c>
      <c r="T83" s="41" t="s">
        <v>186</v>
      </c>
    </row>
    <row r="84" spans="1:20" s="23" customFormat="1" ht="18" hidden="1" thickBot="1" thickTop="1">
      <c r="A84" s="64" t="s">
        <v>195</v>
      </c>
      <c r="B84" s="65" t="s">
        <v>196</v>
      </c>
      <c r="C84" s="66" t="s">
        <v>197</v>
      </c>
      <c r="D84" s="67" t="s">
        <v>39</v>
      </c>
      <c r="E84" s="67" t="s">
        <v>40</v>
      </c>
      <c r="F84" s="67" t="s">
        <v>41</v>
      </c>
      <c r="G84" s="67" t="s">
        <v>42</v>
      </c>
      <c r="H84" s="67" t="s">
        <v>198</v>
      </c>
      <c r="I84" s="67" t="s">
        <v>44</v>
      </c>
      <c r="J84" s="67" t="s">
        <v>199</v>
      </c>
      <c r="K84" s="67" t="s">
        <v>46</v>
      </c>
      <c r="L84" s="68">
        <v>66508</v>
      </c>
      <c r="M84" s="68">
        <v>16</v>
      </c>
      <c r="N84" s="69" t="s">
        <v>200</v>
      </c>
      <c r="O84" s="68" t="s">
        <v>201</v>
      </c>
      <c r="P84" s="68">
        <v>1</v>
      </c>
      <c r="Q84" s="70">
        <v>800</v>
      </c>
      <c r="R84" s="70">
        <v>800</v>
      </c>
      <c r="S84" s="68" t="s">
        <v>202</v>
      </c>
      <c r="T84" s="63"/>
    </row>
    <row r="85" spans="1:20" ht="16.5">
      <c r="A85" s="24" t="s">
        <v>25</v>
      </c>
      <c r="B85" s="25"/>
      <c r="C85" s="45"/>
      <c r="D85" s="25"/>
      <c r="E85" s="25"/>
      <c r="F85" s="25"/>
      <c r="G85" s="25"/>
      <c r="H85" s="25"/>
      <c r="I85" s="25"/>
      <c r="J85" s="25"/>
      <c r="K85" s="25"/>
      <c r="L85" s="26"/>
      <c r="M85" s="26"/>
      <c r="N85" s="27"/>
      <c r="O85" s="26"/>
      <c r="P85" s="26"/>
      <c r="Q85" s="28"/>
      <c r="R85" s="28">
        <f>SUBTOTAL(109,R2:R84)</f>
        <v>15977.039999999995</v>
      </c>
      <c r="S85" s="26">
        <f>SUBTOTAL(103,S2:S84)</f>
        <v>82</v>
      </c>
      <c r="T85" s="32"/>
    </row>
    <row r="86" spans="8:19" ht="15">
      <c r="H86" s="19"/>
      <c r="P86" s="19"/>
      <c r="S86" s="18"/>
    </row>
    <row r="87" spans="8:19" ht="15">
      <c r="H87" s="19"/>
      <c r="P87" s="19"/>
      <c r="S87" s="18"/>
    </row>
    <row r="88" spans="8:19" ht="15">
      <c r="H88" s="19"/>
      <c r="P88" s="19"/>
      <c r="S88" s="18"/>
    </row>
    <row r="89" spans="8:19" ht="15">
      <c r="H89" s="19"/>
      <c r="P89" s="19"/>
      <c r="S89" s="18"/>
    </row>
    <row r="90" spans="8:19" ht="15">
      <c r="H90" s="19"/>
      <c r="P90" s="19"/>
      <c r="S90" s="18"/>
    </row>
    <row r="91" spans="4:19" ht="15">
      <c r="D91" s="20"/>
      <c r="H91" s="19"/>
      <c r="P91" s="19"/>
      <c r="S91" s="18"/>
    </row>
    <row r="92" spans="8:19" ht="15">
      <c r="H92" s="19"/>
      <c r="P92" s="19"/>
      <c r="S92" s="18"/>
    </row>
    <row r="93" spans="8:19" ht="15">
      <c r="H93" s="19"/>
      <c r="P93" s="19"/>
      <c r="S93" s="18"/>
    </row>
    <row r="94" spans="4:19" ht="15">
      <c r="D94" s="20"/>
      <c r="H94" s="19"/>
      <c r="P94" s="19"/>
      <c r="S94" s="18"/>
    </row>
    <row r="95" spans="8:19" ht="15">
      <c r="H95" s="19"/>
      <c r="P95" s="19"/>
      <c r="S95" s="18"/>
    </row>
    <row r="96" spans="4:19" ht="15">
      <c r="D96" s="20"/>
      <c r="H96" s="19"/>
      <c r="P96" s="19"/>
      <c r="S96" s="18"/>
    </row>
    <row r="97" spans="4:19" ht="15">
      <c r="D97" s="20"/>
      <c r="H97" s="19"/>
      <c r="P97" s="19"/>
      <c r="S97" s="18"/>
    </row>
    <row r="98" spans="4:19" ht="15">
      <c r="D98" s="20"/>
      <c r="H98" s="19"/>
      <c r="P98" s="19"/>
      <c r="S98" s="18"/>
    </row>
    <row r="99" spans="4:19" ht="15">
      <c r="D99" s="20"/>
      <c r="H99" s="19"/>
      <c r="P99" s="19"/>
      <c r="S99" s="18"/>
    </row>
    <row r="100" spans="8:19" ht="15">
      <c r="H100" s="19"/>
      <c r="P100" s="19"/>
      <c r="S100" s="18"/>
    </row>
    <row r="101" spans="8:19" ht="15">
      <c r="H101" s="19"/>
      <c r="P101" s="19"/>
      <c r="S101" s="18"/>
    </row>
    <row r="102" ht="15">
      <c r="H102" s="19"/>
    </row>
    <row r="109" ht="15">
      <c r="D109" s="21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proplan-p057347</dc:creator>
  <cp:keywords/>
  <dc:description/>
  <cp:lastModifiedBy>proplan-p077058</cp:lastModifiedBy>
  <dcterms:created xsi:type="dcterms:W3CDTF">2013-05-07T17:06:03Z</dcterms:created>
  <dcterms:modified xsi:type="dcterms:W3CDTF">2017-05-05T18:26:29Z</dcterms:modified>
  <cp:category/>
  <cp:version/>
  <cp:contentType/>
  <cp:contentStatus/>
</cp:coreProperties>
</file>