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440" windowHeight="11805" activeTab="0"/>
  </bookViews>
  <sheets>
    <sheet name="Resumo da UA" sheetId="1" r:id="rId1"/>
    <sheet name="Capital" sheetId="2" r:id="rId2"/>
    <sheet name="Livros" sheetId="3" r:id="rId3"/>
  </sheets>
  <definedNames/>
  <calcPr fullCalcOnLoad="1"/>
</workbook>
</file>

<file path=xl/sharedStrings.xml><?xml version="1.0" encoding="utf-8"?>
<sst xmlns="http://schemas.openxmlformats.org/spreadsheetml/2006/main" count="90" uniqueCount="70">
  <si>
    <t>Empresa</t>
  </si>
  <si>
    <t>ID</t>
  </si>
  <si>
    <t>Item</t>
  </si>
  <si>
    <t>Nome</t>
  </si>
  <si>
    <t>Valor Uni R$</t>
  </si>
  <si>
    <t>Valor Tot R$</t>
  </si>
  <si>
    <t>SIAFI</t>
  </si>
  <si>
    <t>Modalidade</t>
  </si>
  <si>
    <t>Pré-Empenho</t>
  </si>
  <si>
    <t>UGR</t>
  </si>
  <si>
    <t>PTRES</t>
  </si>
  <si>
    <t>Fonte</t>
  </si>
  <si>
    <t>PI - Enq.</t>
  </si>
  <si>
    <t>PI - Ação</t>
  </si>
  <si>
    <t>PI - Etapa</t>
  </si>
  <si>
    <t>PI - Categoria</t>
  </si>
  <si>
    <t>PI - Modalidade</t>
  </si>
  <si>
    <t>Unidade</t>
  </si>
  <si>
    <t xml:space="preserve">Qtde </t>
  </si>
  <si>
    <t>Já Empenhados</t>
  </si>
  <si>
    <t>Capital (R$)</t>
  </si>
  <si>
    <t>Custeio (R$)</t>
  </si>
  <si>
    <t>Saldo da Matriz</t>
  </si>
  <si>
    <t>Saldo Restante</t>
  </si>
  <si>
    <t>Colunas1</t>
  </si>
  <si>
    <t>INSTITUTO DE CIÊNCIAS HUMANAS E LETRAS</t>
  </si>
  <si>
    <t>Total</t>
  </si>
  <si>
    <t>Inversão para Matriz de Diárias</t>
  </si>
  <si>
    <t>Pregão 92/2014</t>
  </si>
  <si>
    <t>53.9</t>
  </si>
  <si>
    <t>GLOBAL DISTRIBUICAO DE BENS DE CONSUMO LTDA</t>
  </si>
  <si>
    <t>151367</t>
  </si>
  <si>
    <t>086705</t>
  </si>
  <si>
    <t>0112</t>
  </si>
  <si>
    <t>M</t>
  </si>
  <si>
    <t>ICHL</t>
  </si>
  <si>
    <t>G</t>
  </si>
  <si>
    <t>1931</t>
  </si>
  <si>
    <t>N</t>
  </si>
  <si>
    <t xml:space="preserve">Computador (tipo-01) 4ª geração do processador Intel Cori i7, com as seguintes características abaixo: 1. Características Gerais: 1.1. Todos os componentes visíveis integrantes do computador ofertado (gabinete, monitor, mouse e teclado) deverão ter a mesma cor predominante. </t>
  </si>
  <si>
    <t>un</t>
  </si>
  <si>
    <t>449052 - 35</t>
  </si>
  <si>
    <t>Colunas2</t>
  </si>
  <si>
    <t>3.4</t>
  </si>
  <si>
    <t>FM DISTRIBUIDORA LTDA - ME</t>
  </si>
  <si>
    <t>Caneta Laser Pointer - c/ controle Remoto + receptor USB. Apontador de slides com laser em formato de caneta com controle remoto para computador;Consiste em duas partes: transmissor (c</t>
  </si>
  <si>
    <t>339030-17</t>
  </si>
  <si>
    <t>ok</t>
  </si>
  <si>
    <t>anulou</t>
  </si>
  <si>
    <t>Inversão para Diárias Internacionais</t>
  </si>
  <si>
    <t>Contingenciamento (50% capital e 90% custeio)</t>
  </si>
  <si>
    <t>2ª Inversão para Matriz de Diárias Mem. 84/2015/ICHL</t>
  </si>
  <si>
    <t>3ª Inversão para Matriz de Diárias Mem. 87/2015/ICHL</t>
  </si>
  <si>
    <t>Inversão para custear microônibus Mem. 92/2015/ICHL</t>
  </si>
  <si>
    <t>2ª Inversão para Diárias Internacionais Mem. 99/2015/ICHL</t>
  </si>
  <si>
    <t>Obs. O Pedido foi de  R$ 855,00</t>
  </si>
  <si>
    <t>Transferência para diárias (contabilidade)</t>
  </si>
  <si>
    <t>APARELHO AR CONDICIONADO</t>
  </si>
  <si>
    <t xml:space="preserve">UNIDADE </t>
  </si>
  <si>
    <t>Pregão 62/2015</t>
  </si>
  <si>
    <t>Rene</t>
  </si>
  <si>
    <t>1940</t>
  </si>
  <si>
    <t>802678 BASTOS COM. LIVROS  0112000000 449052</t>
  </si>
  <si>
    <t>802680 CORUJET             0112000000 449052</t>
  </si>
  <si>
    <t>802681 GM COMERCIO         0112000000 449052</t>
  </si>
  <si>
    <t>802683 INFORLIV            0112000000 449052</t>
  </si>
  <si>
    <t>802684 PRISCILA GONÇALVES  0112000000 449052</t>
  </si>
  <si>
    <t>802685 LIVRARIA GP LTDA    0112000000 449052</t>
  </si>
  <si>
    <t>802686 PONTUAL DISTRIBUIDO 0112000000 449052</t>
  </si>
  <si>
    <t>Obs.: Após o término do prazo de empenho foi adquirido para o ICHL um Projetor Multimídia em 23/11/2015 no valor de R$ 2.864,50 (Empenho 2015NE802769)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</si>
</sst>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-R$ &quot;#,##0.00\ ;&quot; R$ -&quot;#\ ;@\ "/>
    <numFmt numFmtId="165" formatCode="#,##0.00\ ;\-#,##0.00\ ;&quot; -&quot;#\ ;@\ 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  <numFmt numFmtId="170" formatCode="&quot;Ativado&quot;;&quot;Ativado&quot;;&quot;Desativado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2" fillId="25" borderId="0" applyNumberFormat="0" applyBorder="0" applyAlignment="0" applyProtection="0"/>
    <xf numFmtId="0" fontId="23" fillId="26" borderId="0" applyNumberFormat="0" applyBorder="0" applyAlignment="0" applyProtection="0"/>
    <xf numFmtId="0" fontId="2" fillId="17" borderId="0" applyNumberFormat="0" applyBorder="0" applyAlignment="0" applyProtection="0"/>
    <xf numFmtId="0" fontId="23" fillId="27" borderId="0" applyNumberFormat="0" applyBorder="0" applyAlignment="0" applyProtection="0"/>
    <xf numFmtId="0" fontId="2" fillId="19" borderId="0" applyNumberFormat="0" applyBorder="0" applyAlignment="0" applyProtection="0"/>
    <xf numFmtId="0" fontId="23" fillId="28" borderId="0" applyNumberFormat="0" applyBorder="0" applyAlignment="0" applyProtection="0"/>
    <xf numFmtId="0" fontId="2" fillId="29" borderId="0" applyNumberFormat="0" applyBorder="0" applyAlignment="0" applyProtection="0"/>
    <xf numFmtId="0" fontId="23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7" borderId="0" applyNumberFormat="0" applyBorder="0" applyAlignment="0" applyProtection="0"/>
    <xf numFmtId="0" fontId="25" fillId="35" borderId="1" applyNumberFormat="0" applyAlignment="0" applyProtection="0"/>
    <xf numFmtId="0" fontId="4" fillId="36" borderId="2" applyNumberFormat="0" applyAlignment="0" applyProtection="0"/>
    <xf numFmtId="0" fontId="26" fillId="37" borderId="3" applyNumberFormat="0" applyAlignment="0" applyProtection="0"/>
    <xf numFmtId="0" fontId="5" fillId="38" borderId="4" applyNumberFormat="0" applyAlignment="0" applyProtection="0"/>
    <xf numFmtId="0" fontId="27" fillId="0" borderId="5" applyNumberFormat="0" applyFill="0" applyAlignment="0" applyProtection="0"/>
    <xf numFmtId="0" fontId="6" fillId="0" borderId="6" applyNumberFormat="0" applyFill="0" applyAlignment="0" applyProtection="0"/>
    <xf numFmtId="0" fontId="23" fillId="39" borderId="0" applyNumberFormat="0" applyBorder="0" applyAlignment="0" applyProtection="0"/>
    <xf numFmtId="0" fontId="2" fillId="40" borderId="0" applyNumberFormat="0" applyBorder="0" applyAlignment="0" applyProtection="0"/>
    <xf numFmtId="0" fontId="23" fillId="41" borderId="0" applyNumberFormat="0" applyBorder="0" applyAlignment="0" applyProtection="0"/>
    <xf numFmtId="0" fontId="2" fillId="42" borderId="0" applyNumberFormat="0" applyBorder="0" applyAlignment="0" applyProtection="0"/>
    <xf numFmtId="0" fontId="23" fillId="43" borderId="0" applyNumberFormat="0" applyBorder="0" applyAlignment="0" applyProtection="0"/>
    <xf numFmtId="0" fontId="2" fillId="44" borderId="0" applyNumberFormat="0" applyBorder="0" applyAlignment="0" applyProtection="0"/>
    <xf numFmtId="0" fontId="23" fillId="45" borderId="0" applyNumberFormat="0" applyBorder="0" applyAlignment="0" applyProtection="0"/>
    <xf numFmtId="0" fontId="2" fillId="29" borderId="0" applyNumberFormat="0" applyBorder="0" applyAlignment="0" applyProtection="0"/>
    <xf numFmtId="0" fontId="23" fillId="46" borderId="0" applyNumberFormat="0" applyBorder="0" applyAlignment="0" applyProtection="0"/>
    <xf numFmtId="0" fontId="2" fillId="31" borderId="0" applyNumberFormat="0" applyBorder="0" applyAlignment="0" applyProtection="0"/>
    <xf numFmtId="0" fontId="23" fillId="47" borderId="0" applyNumberFormat="0" applyBorder="0" applyAlignment="0" applyProtection="0"/>
    <xf numFmtId="0" fontId="2" fillId="48" borderId="0" applyNumberFormat="0" applyBorder="0" applyAlignment="0" applyProtection="0"/>
    <xf numFmtId="0" fontId="28" fillId="49" borderId="1" applyNumberFormat="0" applyAlignment="0" applyProtection="0"/>
    <xf numFmtId="0" fontId="7" fillId="13" borderId="2" applyNumberFormat="0" applyAlignment="0" applyProtection="0"/>
    <xf numFmtId="0" fontId="29" fillId="50" borderId="0" applyNumberFormat="0" applyBorder="0" applyAlignment="0" applyProtection="0"/>
    <xf numFmtId="0" fontId="8" fillId="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ill="0" applyBorder="0" applyAlignment="0" applyProtection="0"/>
    <xf numFmtId="0" fontId="30" fillId="51" borderId="0" applyNumberFormat="0" applyBorder="0" applyAlignment="0" applyProtection="0"/>
    <xf numFmtId="0" fontId="9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Alignment="0" applyProtection="0"/>
    <xf numFmtId="9" fontId="0" fillId="0" borderId="0" applyFont="0" applyFill="0" applyBorder="0" applyAlignment="0" applyProtection="0"/>
    <xf numFmtId="0" fontId="31" fillId="35" borderId="9" applyNumberFormat="0" applyAlignment="0" applyProtection="0"/>
    <xf numFmtId="0" fontId="10" fillId="36" borderId="10" applyNumberFormat="0" applyAlignment="0" applyProtection="0"/>
    <xf numFmtId="41" fontId="0" fillId="0" borderId="0" applyFont="0" applyFill="0" applyBorder="0" applyAlignment="0" applyProtection="0"/>
    <xf numFmtId="165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3" fillId="0" borderId="12" applyNumberFormat="0" applyFill="0" applyAlignment="0" applyProtection="0"/>
    <xf numFmtId="0" fontId="36" fillId="0" borderId="13" applyNumberFormat="0" applyFill="0" applyAlignment="0" applyProtection="0"/>
    <xf numFmtId="0" fontId="14" fillId="0" borderId="14" applyNumberFormat="0" applyFill="0" applyAlignment="0" applyProtection="0"/>
    <xf numFmtId="0" fontId="37" fillId="0" borderId="15" applyNumberFormat="0" applyFill="0" applyAlignment="0" applyProtection="0"/>
    <xf numFmtId="0" fontId="15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7" fillId="0" borderId="18" applyNumberFormat="0" applyFill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40" fillId="55" borderId="20" xfId="0" applyFont="1" applyFill="1" applyBorder="1" applyAlignment="1">
      <alignment horizontal="center" vertical="center" wrapText="1"/>
    </xf>
    <xf numFmtId="0" fontId="40" fillId="55" borderId="21" xfId="0" applyFont="1" applyFill="1" applyBorder="1" applyAlignment="1">
      <alignment horizontal="center" vertical="center" wrapText="1"/>
    </xf>
    <xf numFmtId="43" fontId="39" fillId="0" borderId="19" xfId="105" applyFont="1" applyBorder="1" applyAlignment="1">
      <alignment horizontal="center" vertical="center" wrapText="1"/>
    </xf>
    <xf numFmtId="43" fontId="39" fillId="0" borderId="22" xfId="105" applyFont="1" applyBorder="1" applyAlignment="1">
      <alignment horizontal="center" vertical="center" wrapText="1"/>
    </xf>
    <xf numFmtId="0" fontId="0" fillId="0" borderId="0" xfId="0" applyFill="1" applyAlignment="1">
      <alignment/>
    </xf>
    <xf numFmtId="43" fontId="40" fillId="0" borderId="19" xfId="105" applyFont="1" applyBorder="1" applyAlignment="1">
      <alignment horizontal="center" wrapText="1"/>
    </xf>
    <xf numFmtId="43" fontId="0" fillId="0" borderId="0" xfId="105" applyFont="1" applyAlignment="1">
      <alignment/>
    </xf>
    <xf numFmtId="0" fontId="21" fillId="0" borderId="0" xfId="0" applyFont="1" applyFill="1" applyAlignment="1">
      <alignment/>
    </xf>
    <xf numFmtId="49" fontId="26" fillId="56" borderId="0" xfId="0" applyNumberFormat="1" applyFont="1" applyFill="1" applyBorder="1" applyAlignment="1">
      <alignment horizontal="center" vertical="center"/>
    </xf>
    <xf numFmtId="49" fontId="26" fillId="56" borderId="0" xfId="0" applyNumberFormat="1" applyFont="1" applyFill="1" applyBorder="1" applyAlignment="1">
      <alignment horizontal="center" vertical="center" wrapText="1"/>
    </xf>
    <xf numFmtId="2" fontId="26" fillId="56" borderId="0" xfId="0" applyNumberFormat="1" applyFont="1" applyFill="1" applyBorder="1" applyAlignment="1">
      <alignment horizontal="center" vertical="center" wrapText="1"/>
    </xf>
    <xf numFmtId="43" fontId="26" fillId="56" borderId="0" xfId="105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41" fillId="0" borderId="23" xfId="0" applyFont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43" fontId="41" fillId="0" borderId="23" xfId="105" applyFont="1" applyBorder="1" applyAlignment="1">
      <alignment horizontal="center" vertical="center" wrapText="1"/>
    </xf>
    <xf numFmtId="4" fontId="41" fillId="0" borderId="23" xfId="0" applyNumberFormat="1" applyFont="1" applyBorder="1" applyAlignment="1">
      <alignment horizontal="center" vertical="center" wrapText="1"/>
    </xf>
    <xf numFmtId="49" fontId="21" fillId="57" borderId="23" xfId="0" applyNumberFormat="1" applyFont="1" applyFill="1" applyBorder="1" applyAlignment="1">
      <alignment horizontal="center" vertical="center"/>
    </xf>
    <xf numFmtId="0" fontId="41" fillId="57" borderId="23" xfId="0" applyFont="1" applyFill="1" applyBorder="1" applyAlignment="1">
      <alignment horizontal="center" vertical="center"/>
    </xf>
    <xf numFmtId="0" fontId="41" fillId="57" borderId="2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24" xfId="0" applyBorder="1" applyAlignment="1">
      <alignment horizontal="center" vertical="center"/>
    </xf>
    <xf numFmtId="0" fontId="41" fillId="57" borderId="25" xfId="0" applyFont="1" applyFill="1" applyBorder="1" applyAlignment="1">
      <alignment horizontal="center" vertical="center" wrapText="1"/>
    </xf>
    <xf numFmtId="43" fontId="41" fillId="57" borderId="25" xfId="105" applyFont="1" applyFill="1" applyBorder="1" applyAlignment="1">
      <alignment horizontal="center" vertical="center" wrapText="1"/>
    </xf>
    <xf numFmtId="43" fontId="18" fillId="0" borderId="0" xfId="105" applyFont="1" applyFill="1" applyBorder="1" applyAlignment="1">
      <alignment horizontal="right" vertical="center" wrapText="1"/>
    </xf>
    <xf numFmtId="43" fontId="42" fillId="0" borderId="0" xfId="105" applyFont="1" applyFill="1" applyBorder="1" applyAlignment="1">
      <alignment horizontal="right" vertical="center" wrapText="1"/>
    </xf>
    <xf numFmtId="43" fontId="0" fillId="0" borderId="0" xfId="105" applyFont="1" applyAlignment="1">
      <alignment/>
    </xf>
    <xf numFmtId="0" fontId="38" fillId="0" borderId="0" xfId="0" applyFont="1" applyAlignment="1">
      <alignment horizontal="center"/>
    </xf>
  </cellXfs>
  <cellStyles count="92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Incorreto" xfId="73"/>
    <cellStyle name="Incorreto 2" xfId="74"/>
    <cellStyle name="Currency" xfId="75"/>
    <cellStyle name="Currency [0]" xfId="76"/>
    <cellStyle name="Moeda 2" xfId="77"/>
    <cellStyle name="Neutra" xfId="78"/>
    <cellStyle name="Neutra 2" xfId="79"/>
    <cellStyle name="Normal 2" xfId="80"/>
    <cellStyle name="Normal 3" xfId="81"/>
    <cellStyle name="Nota" xfId="82"/>
    <cellStyle name="Nota 2" xfId="83"/>
    <cellStyle name="Percent" xfId="84"/>
    <cellStyle name="Saída" xfId="85"/>
    <cellStyle name="Saída 2" xfId="86"/>
    <cellStyle name="Comma [0]" xfId="87"/>
    <cellStyle name="Separador de milhares 2" xfId="88"/>
    <cellStyle name="Texto de Aviso" xfId="89"/>
    <cellStyle name="Texto de Aviso 2" xfId="90"/>
    <cellStyle name="Texto Explicativo" xfId="91"/>
    <cellStyle name="Texto Explicativo 2" xfId="92"/>
    <cellStyle name="Título" xfId="93"/>
    <cellStyle name="Título 1" xfId="94"/>
    <cellStyle name="Título 1 2" xfId="95"/>
    <cellStyle name="Título 2" xfId="96"/>
    <cellStyle name="Título 2 2" xfId="97"/>
    <cellStyle name="Título 3" xfId="98"/>
    <cellStyle name="Título 3 2" xfId="99"/>
    <cellStyle name="Título 4" xfId="100"/>
    <cellStyle name="Título 4 2" xfId="101"/>
    <cellStyle name="Título 5" xfId="102"/>
    <cellStyle name="Total" xfId="103"/>
    <cellStyle name="Total 2" xfId="104"/>
    <cellStyle name="Comma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ela4" displayName="Tabela4" ref="A1:U5" comment="" totalsRowCount="1">
  <autoFilter ref="A1:U5"/>
  <tableColumns count="21">
    <tableColumn id="1" name="Modalidade"/>
    <tableColumn id="2" name="Pré-Empenho"/>
    <tableColumn id="3" name="Empresa"/>
    <tableColumn id="4" name="UGR"/>
    <tableColumn id="5" name="PTRES"/>
    <tableColumn id="6" name="Fonte"/>
    <tableColumn id="7" name="PI - Enq."/>
    <tableColumn id="8" name="PI - Ação"/>
    <tableColumn id="9" name="PI - Etapa"/>
    <tableColumn id="10" name="PI - Categoria"/>
    <tableColumn id="11" name="PI - Modalidade"/>
    <tableColumn id="12" name="ID"/>
    <tableColumn id="13" name="Item"/>
    <tableColumn id="14" name="Nome"/>
    <tableColumn id="15" name="Unidade"/>
    <tableColumn id="16" name="Qtde "/>
    <tableColumn id="17" name="Valor Uni R$"/>
    <tableColumn id="18" name="Valor Tot R$" totalsRowFunction="sum"/>
    <tableColumn id="19" name="SIAFI"/>
    <tableColumn id="20" name="Colunas1" totalsRowFunction="count"/>
    <tableColumn id="21" name="Colunas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34.7109375" style="0" customWidth="1"/>
    <col min="2" max="2" width="16.57421875" style="0" customWidth="1"/>
    <col min="3" max="3" width="19.8515625" style="0" customWidth="1"/>
    <col min="4" max="4" width="19.8515625" style="0" hidden="1" customWidth="1"/>
    <col min="5" max="5" width="28.7109375" style="0" bestFit="1" customWidth="1"/>
  </cols>
  <sheetData>
    <row r="1" spans="1:4" ht="15">
      <c r="A1" s="37" t="s">
        <v>25</v>
      </c>
      <c r="B1" s="37"/>
      <c r="C1" s="37"/>
      <c r="D1" s="1"/>
    </row>
    <row r="2" ht="15.75" thickBot="1"/>
    <row r="3" spans="2:4" ht="15.75" thickBot="1">
      <c r="B3" s="4" t="s">
        <v>20</v>
      </c>
      <c r="C3" s="5" t="s">
        <v>21</v>
      </c>
      <c r="D3" s="5" t="s">
        <v>21</v>
      </c>
    </row>
    <row r="4" spans="1:4" ht="15.75" thickBot="1">
      <c r="A4" s="3" t="s">
        <v>22</v>
      </c>
      <c r="B4" s="6">
        <v>95887.41258074765</v>
      </c>
      <c r="C4" s="7">
        <v>70000</v>
      </c>
      <c r="D4" s="7">
        <v>55254.73</v>
      </c>
    </row>
    <row r="5" spans="1:4" ht="30.75" thickBot="1">
      <c r="A5" s="28" t="s">
        <v>50</v>
      </c>
      <c r="B5" s="6">
        <v>47943.706290373826</v>
      </c>
      <c r="C5" s="7">
        <v>63000</v>
      </c>
      <c r="D5" s="7"/>
    </row>
    <row r="6" spans="1:4" ht="15.75" thickBot="1">
      <c r="A6" s="19" t="s">
        <v>27</v>
      </c>
      <c r="B6" s="6"/>
      <c r="C6" s="6">
        <v>5000</v>
      </c>
      <c r="D6" s="7"/>
    </row>
    <row r="7" spans="1:4" ht="15.75" thickBot="1">
      <c r="A7" s="19" t="s">
        <v>49</v>
      </c>
      <c r="B7" s="6"/>
      <c r="C7" s="6">
        <v>45000</v>
      </c>
      <c r="D7" s="7"/>
    </row>
    <row r="8" spans="1:4" ht="30.75" thickBot="1">
      <c r="A8" s="28" t="s">
        <v>51</v>
      </c>
      <c r="B8" s="6"/>
      <c r="C8" s="6">
        <v>2000</v>
      </c>
      <c r="D8" s="7"/>
    </row>
    <row r="9" spans="1:4" ht="30.75" thickBot="1">
      <c r="A9" s="28" t="s">
        <v>52</v>
      </c>
      <c r="B9" s="6"/>
      <c r="C9" s="6">
        <v>4000</v>
      </c>
      <c r="D9" s="7"/>
    </row>
    <row r="10" spans="1:4" ht="30.75" thickBot="1">
      <c r="A10" s="28" t="s">
        <v>53</v>
      </c>
      <c r="B10" s="6"/>
      <c r="C10" s="6">
        <v>248</v>
      </c>
      <c r="D10" s="7"/>
    </row>
    <row r="11" spans="1:5" ht="30.75" thickBot="1">
      <c r="A11" s="28" t="s">
        <v>54</v>
      </c>
      <c r="B11" s="6"/>
      <c r="C11" s="6">
        <v>853.69</v>
      </c>
      <c r="D11" s="7"/>
      <c r="E11" t="s">
        <v>55</v>
      </c>
    </row>
    <row r="12" spans="1:4" ht="30.75" thickBot="1">
      <c r="A12" s="28" t="s">
        <v>56</v>
      </c>
      <c r="B12" s="6"/>
      <c r="C12" s="6">
        <f>1800.4</f>
        <v>1800.4</v>
      </c>
      <c r="D12" s="7"/>
    </row>
    <row r="13" spans="1:4" ht="30.75" thickBot="1">
      <c r="A13" s="28" t="s">
        <v>56</v>
      </c>
      <c r="B13" s="6"/>
      <c r="C13" s="6">
        <v>93.26</v>
      </c>
      <c r="D13" s="7"/>
    </row>
    <row r="14" spans="1:4" ht="15.75" thickBot="1">
      <c r="A14" s="2" t="s">
        <v>19</v>
      </c>
      <c r="B14" s="6">
        <f>Capital!R5+Livros!B8</f>
        <v>37548.04</v>
      </c>
      <c r="C14" s="6"/>
      <c r="D14" s="6">
        <f>C14</f>
        <v>0</v>
      </c>
    </row>
    <row r="15" spans="1:4" ht="15.75" thickBot="1">
      <c r="A15" s="2" t="s">
        <v>23</v>
      </c>
      <c r="B15" s="9">
        <f>B5-B14-B6</f>
        <v>10395.666290373825</v>
      </c>
      <c r="C15" s="9">
        <f>C5-C14-C6-C7-C8-C9-248-C11-C10-C13-C12</f>
        <v>3756.649999999999</v>
      </c>
      <c r="D15" s="9" t="e">
        <f>D4-D14-#REF!</f>
        <v>#REF!</v>
      </c>
    </row>
    <row r="17" ht="15">
      <c r="A17" t="s">
        <v>69</v>
      </c>
    </row>
    <row r="19" ht="15">
      <c r="C19" s="29"/>
    </row>
    <row r="20" ht="15">
      <c r="C20" s="30"/>
    </row>
    <row r="22" ht="15">
      <c r="C22" s="30"/>
    </row>
    <row r="25" ht="15">
      <c r="C25" s="29"/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"/>
  <sheetViews>
    <sheetView zoomScalePageLayoutView="0" workbookViewId="0" topLeftCell="F1">
      <selection activeCell="P29" sqref="P29"/>
    </sheetView>
  </sheetViews>
  <sheetFormatPr defaultColWidth="9.140625" defaultRowHeight="15"/>
  <cols>
    <col min="1" max="1" width="18.421875" style="0" customWidth="1"/>
    <col min="2" max="2" width="15.28125" style="0" customWidth="1"/>
    <col min="3" max="3" width="24.421875" style="0" customWidth="1"/>
    <col min="4" max="4" width="9.8515625" style="0" customWidth="1"/>
    <col min="5" max="5" width="11.7109375" style="0" customWidth="1"/>
    <col min="6" max="7" width="10.28125" style="0" customWidth="1"/>
    <col min="8" max="8" width="10.7109375" style="0" customWidth="1"/>
    <col min="9" max="9" width="11.28125" style="0" customWidth="1"/>
    <col min="10" max="10" width="16.7109375" style="0" customWidth="1"/>
    <col min="11" max="11" width="17.140625" style="0" customWidth="1"/>
    <col min="12" max="13" width="11.57421875" style="0" customWidth="1"/>
    <col min="14" max="14" width="67.421875" style="0" customWidth="1"/>
    <col min="15" max="15" width="15.00390625" style="0" customWidth="1"/>
    <col min="16" max="16" width="13.57421875" style="0" customWidth="1"/>
    <col min="17" max="17" width="14.8515625" style="10" customWidth="1"/>
    <col min="18" max="18" width="14.57421875" style="10" customWidth="1"/>
    <col min="19" max="19" width="13.28125" style="0" customWidth="1"/>
    <col min="20" max="20" width="11.140625" style="8" customWidth="1"/>
    <col min="21" max="16384" width="9.140625" style="8" customWidth="1"/>
  </cols>
  <sheetData>
    <row r="1" spans="1:21" ht="15">
      <c r="A1" s="12" t="s">
        <v>7</v>
      </c>
      <c r="B1" s="12" t="s">
        <v>8</v>
      </c>
      <c r="C1" s="12" t="s">
        <v>0</v>
      </c>
      <c r="D1" s="12" t="s">
        <v>9</v>
      </c>
      <c r="E1" s="12" t="s">
        <v>10</v>
      </c>
      <c r="F1" s="12" t="s">
        <v>11</v>
      </c>
      <c r="G1" s="12" t="s">
        <v>12</v>
      </c>
      <c r="H1" s="12" t="s">
        <v>13</v>
      </c>
      <c r="I1" s="12" t="s">
        <v>14</v>
      </c>
      <c r="J1" s="12" t="s">
        <v>15</v>
      </c>
      <c r="K1" s="12" t="s">
        <v>16</v>
      </c>
      <c r="L1" s="13" t="s">
        <v>1</v>
      </c>
      <c r="M1" s="13" t="s">
        <v>2</v>
      </c>
      <c r="N1" s="14" t="s">
        <v>3</v>
      </c>
      <c r="O1" s="13" t="s">
        <v>17</v>
      </c>
      <c r="P1" s="14" t="s">
        <v>18</v>
      </c>
      <c r="Q1" s="15" t="s">
        <v>4</v>
      </c>
      <c r="R1" s="15" t="s">
        <v>5</v>
      </c>
      <c r="S1" s="13" t="s">
        <v>6</v>
      </c>
      <c r="T1" s="13" t="s">
        <v>24</v>
      </c>
      <c r="U1" s="8" t="s">
        <v>42</v>
      </c>
    </row>
    <row r="2" spans="1:21" s="11" customFormat="1" ht="66">
      <c r="A2" s="21" t="s">
        <v>28</v>
      </c>
      <c r="B2" s="21" t="s">
        <v>29</v>
      </c>
      <c r="C2" s="22" t="s">
        <v>30</v>
      </c>
      <c r="D2" s="21" t="s">
        <v>31</v>
      </c>
      <c r="E2" s="21" t="s">
        <v>32</v>
      </c>
      <c r="F2" s="21" t="s">
        <v>33</v>
      </c>
      <c r="G2" s="21" t="s">
        <v>34</v>
      </c>
      <c r="H2" s="21" t="s">
        <v>35</v>
      </c>
      <c r="I2" s="21" t="s">
        <v>36</v>
      </c>
      <c r="J2" s="21" t="s">
        <v>37</v>
      </c>
      <c r="K2" s="21" t="s">
        <v>38</v>
      </c>
      <c r="L2" s="20">
        <v>52246</v>
      </c>
      <c r="M2" s="20">
        <v>53</v>
      </c>
      <c r="N2" s="20" t="s">
        <v>39</v>
      </c>
      <c r="O2" s="20" t="s">
        <v>40</v>
      </c>
      <c r="P2" s="20">
        <v>7</v>
      </c>
      <c r="Q2" s="23">
        <v>3968</v>
      </c>
      <c r="R2" s="23">
        <v>27776</v>
      </c>
      <c r="S2" s="20" t="s">
        <v>41</v>
      </c>
      <c r="T2" s="24" t="s">
        <v>47</v>
      </c>
      <c r="U2" s="20"/>
    </row>
    <row r="3" spans="1:21" s="11" customFormat="1" ht="49.5">
      <c r="A3" s="25" t="s">
        <v>28</v>
      </c>
      <c r="B3" s="25" t="s">
        <v>43</v>
      </c>
      <c r="C3" s="26" t="s">
        <v>44</v>
      </c>
      <c r="D3" s="25" t="s">
        <v>31</v>
      </c>
      <c r="E3" s="25" t="s">
        <v>32</v>
      </c>
      <c r="F3" s="25" t="s">
        <v>33</v>
      </c>
      <c r="G3" s="25" t="s">
        <v>34</v>
      </c>
      <c r="H3" s="25" t="s">
        <v>35</v>
      </c>
      <c r="I3" s="25" t="s">
        <v>36</v>
      </c>
      <c r="J3" s="25" t="s">
        <v>37</v>
      </c>
      <c r="K3" s="25" t="s">
        <v>38</v>
      </c>
      <c r="L3" s="27">
        <v>52689</v>
      </c>
      <c r="M3" s="32">
        <v>22</v>
      </c>
      <c r="N3" s="32" t="s">
        <v>45</v>
      </c>
      <c r="O3" s="32" t="s">
        <v>40</v>
      </c>
      <c r="P3" s="32">
        <v>1</v>
      </c>
      <c r="Q3" s="33">
        <v>67.5</v>
      </c>
      <c r="R3" s="33"/>
      <c r="S3" s="26" t="s">
        <v>46</v>
      </c>
      <c r="T3" s="24" t="s">
        <v>48</v>
      </c>
      <c r="U3" s="20"/>
    </row>
    <row r="4" spans="1:21" ht="16.5">
      <c r="A4" s="21" t="s">
        <v>59</v>
      </c>
      <c r="B4" s="21"/>
      <c r="C4" s="22" t="s">
        <v>60</v>
      </c>
      <c r="D4" s="21" t="s">
        <v>31</v>
      </c>
      <c r="E4" s="21" t="s">
        <v>32</v>
      </c>
      <c r="F4" s="21" t="s">
        <v>33</v>
      </c>
      <c r="G4" s="21" t="s">
        <v>34</v>
      </c>
      <c r="H4" s="21" t="s">
        <v>35</v>
      </c>
      <c r="I4" s="21" t="s">
        <v>36</v>
      </c>
      <c r="J4" s="21" t="s">
        <v>61</v>
      </c>
      <c r="K4" s="21" t="s">
        <v>38</v>
      </c>
      <c r="L4" s="31"/>
      <c r="M4" s="20">
        <v>6</v>
      </c>
      <c r="N4" s="20" t="s">
        <v>57</v>
      </c>
      <c r="O4" s="20" t="s">
        <v>58</v>
      </c>
      <c r="P4" s="20">
        <v>1</v>
      </c>
      <c r="Q4" s="23">
        <v>3797.88</v>
      </c>
      <c r="R4" s="23">
        <v>3797.88</v>
      </c>
      <c r="S4" s="20">
        <v>449052</v>
      </c>
      <c r="T4" s="20" t="s">
        <v>47</v>
      </c>
      <c r="U4" s="20"/>
    </row>
    <row r="5" spans="1:21" ht="16.5">
      <c r="A5" s="18" t="s">
        <v>26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6"/>
      <c r="M5" s="16"/>
      <c r="N5" s="17"/>
      <c r="O5" s="16"/>
      <c r="P5" s="16"/>
      <c r="Q5" s="34"/>
      <c r="R5" s="35">
        <f>SUBTOTAL(109,R2:R4)</f>
        <v>31573.88</v>
      </c>
      <c r="S5" s="16"/>
      <c r="T5" s="18">
        <f>SUBTOTAL(103,T2:T4)</f>
        <v>3</v>
      </c>
      <c r="U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2.8515625" style="0" bestFit="1" customWidth="1"/>
    <col min="2" max="2" width="9.140625" style="0" bestFit="1" customWidth="1"/>
  </cols>
  <sheetData>
    <row r="1" spans="1:2" ht="15">
      <c r="A1" t="s">
        <v>62</v>
      </c>
      <c r="B1">
        <v>206.6</v>
      </c>
    </row>
    <row r="2" spans="1:2" ht="15">
      <c r="A2" t="s">
        <v>63</v>
      </c>
      <c r="B2">
        <v>958.85</v>
      </c>
    </row>
    <row r="3" spans="1:2" ht="15">
      <c r="A3" t="s">
        <v>64</v>
      </c>
      <c r="B3">
        <v>636.53</v>
      </c>
    </row>
    <row r="4" spans="1:2" ht="15">
      <c r="A4" t="s">
        <v>65</v>
      </c>
      <c r="B4">
        <v>103.98</v>
      </c>
    </row>
    <row r="5" spans="1:2" ht="15">
      <c r="A5" t="s">
        <v>66</v>
      </c>
      <c r="B5">
        <v>178</v>
      </c>
    </row>
    <row r="6" spans="1:2" ht="15">
      <c r="A6" t="s">
        <v>67</v>
      </c>
      <c r="B6" s="29">
        <v>2159.39</v>
      </c>
    </row>
    <row r="7" spans="1:2" ht="15">
      <c r="A7" t="s">
        <v>68</v>
      </c>
      <c r="B7" s="29">
        <v>1730.81</v>
      </c>
    </row>
    <row r="8" ht="15">
      <c r="B8" s="36">
        <f>SUM(B1:B7)</f>
        <v>5974.16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proplan-p057347</dc:creator>
  <cp:keywords/>
  <dc:description/>
  <cp:lastModifiedBy>proplan-p077058</cp:lastModifiedBy>
  <cp:lastPrinted>2014-10-23T15:20:34Z</cp:lastPrinted>
  <dcterms:created xsi:type="dcterms:W3CDTF">2013-05-07T17:06:03Z</dcterms:created>
  <dcterms:modified xsi:type="dcterms:W3CDTF">2017-05-05T18:28:41Z</dcterms:modified>
  <cp:category/>
  <cp:version/>
  <cp:contentType/>
  <cp:contentStatus/>
</cp:coreProperties>
</file>