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440" windowHeight="11565" tabRatio="783" activeTab="0"/>
  </bookViews>
  <sheets>
    <sheet name="Resumo da UA" sheetId="1" r:id="rId1"/>
    <sheet name="Já empenhados" sheetId="2" r:id="rId2"/>
    <sheet name="Capital - Prioridades" sheetId="3" r:id="rId3"/>
    <sheet name="Capital - Inversão" sheetId="4" r:id="rId4"/>
    <sheet name="Gastos com Transportes" sheetId="5" r:id="rId5"/>
    <sheet name="Gastos com Diárias" sheetId="6" r:id="rId6"/>
  </sheets>
  <definedNames/>
  <calcPr fullCalcOnLoad="1"/>
</workbook>
</file>

<file path=xl/sharedStrings.xml><?xml version="1.0" encoding="utf-8"?>
<sst xmlns="http://schemas.openxmlformats.org/spreadsheetml/2006/main" count="2960" uniqueCount="582">
  <si>
    <t>Empresa</t>
  </si>
  <si>
    <t>ID</t>
  </si>
  <si>
    <t>Item</t>
  </si>
  <si>
    <t>Nome</t>
  </si>
  <si>
    <t>Valor Uni R$</t>
  </si>
  <si>
    <t>Valor Tot R$</t>
  </si>
  <si>
    <t>SIAFI</t>
  </si>
  <si>
    <t>Modalidade</t>
  </si>
  <si>
    <t>Pré-Empenho</t>
  </si>
  <si>
    <t>UGR</t>
  </si>
  <si>
    <t>PTRES</t>
  </si>
  <si>
    <t>Fonte</t>
  </si>
  <si>
    <t>PI - Enq.</t>
  </si>
  <si>
    <t>PI - Ação</t>
  </si>
  <si>
    <t>PI - Etapa</t>
  </si>
  <si>
    <t>PI - Categoria</t>
  </si>
  <si>
    <t>PI - Modalidade</t>
  </si>
  <si>
    <t>Unidade</t>
  </si>
  <si>
    <t xml:space="preserve">Qtde </t>
  </si>
  <si>
    <t>Já Empenhados</t>
  </si>
  <si>
    <t>Capital (R$)</t>
  </si>
  <si>
    <t>Custeio (R$)</t>
  </si>
  <si>
    <t>Saldo Restante</t>
  </si>
  <si>
    <t>Colunas1</t>
  </si>
  <si>
    <t>Total</t>
  </si>
  <si>
    <t>Pregão 01/2015</t>
  </si>
  <si>
    <t>1.5</t>
  </si>
  <si>
    <t>EXOM ARTIGOS PARA LABORATORIOS LTDA - EPP</t>
  </si>
  <si>
    <t>152161</t>
  </si>
  <si>
    <t>086705</t>
  </si>
  <si>
    <t>0112</t>
  </si>
  <si>
    <t>M</t>
  </si>
  <si>
    <t>ICT0</t>
  </si>
  <si>
    <t>1932</t>
  </si>
  <si>
    <t>N</t>
  </si>
  <si>
    <t>G</t>
  </si>
  <si>
    <t>Anidrido trifluoracético 99% - frasco com 25 ml.</t>
  </si>
  <si>
    <t>fco</t>
  </si>
  <si>
    <t>339030-11</t>
  </si>
  <si>
    <t>Citrato de Sódio tribásico, dihidratado, peso molecular: 294,10, com pureza acima de 99%. Pó branco, solubilidade :100 mg/1ml de água, Sódio(Na) 22,0 - 24,0%, Chumbo(Pb) ≤ 5 ppm, Ferr</t>
  </si>
  <si>
    <t>emb</t>
  </si>
  <si>
    <t>Magnésio metálico em fita 25g.</t>
  </si>
  <si>
    <t>un</t>
  </si>
  <si>
    <t>Nitroprussiato de sódio Na2[Fe(CN)5NO] PM 297.95 g/mol (dihydrate) (emb. c/ 100g)</t>
  </si>
  <si>
    <t>Persulfato de potássio (emb. c/ 500g).</t>
  </si>
  <si>
    <t>Sulfanilamida (emb. c/ 100g).</t>
  </si>
  <si>
    <t>Sulfato de potássio PA, frasco com 500 g.</t>
  </si>
  <si>
    <t>Tartarato de antimônio e potássio (emb. c/ 100g).</t>
  </si>
  <si>
    <t>Pregão 02/2015</t>
  </si>
  <si>
    <t>10.6</t>
  </si>
  <si>
    <t>MOLECULAR BIOTECNOLOGIA E REPRESENTACAO LTDA - ME</t>
  </si>
  <si>
    <t>Barra magnética lisa para agitador magnético, revestida em teflon, cilíndricas 03 x 10 mm, lisa sem anel.</t>
  </si>
  <si>
    <t>339030-35</t>
  </si>
  <si>
    <t>CENTRAL BRASIL INSTRUMENTOS DE MEDICAO LTDA - EPP</t>
  </si>
  <si>
    <t>11.4</t>
  </si>
  <si>
    <t>Eletrodo combinado de vidro para aparelho medidor de pH de bancada marca Tecnopon modelo mPA – 210. Pode-se completar o nível do eletrólito. Faixa de medição entre pH 0 - 14 e temperat</t>
  </si>
  <si>
    <t>Fita indicadora de pH, faixa 0-14,0 (caixa com 100 unidades).</t>
  </si>
  <si>
    <t>cx</t>
  </si>
  <si>
    <t>12.3</t>
  </si>
  <si>
    <t>EXODO TECNOLOGIA ASSISTENCIA E PRESTACAO DE SERVICOS LT</t>
  </si>
  <si>
    <t>Cabo de Kolle de metal para alça de platina de 24 cm, ponta de inserção da alça com 5mm de diâmetro.</t>
  </si>
  <si>
    <t>13.4</t>
  </si>
  <si>
    <t>Triptona (Embalagem com 500 g).</t>
  </si>
  <si>
    <t>13.6</t>
  </si>
  <si>
    <t>ILMA CHAVES PEREIRA 74191209604</t>
  </si>
  <si>
    <t>Acessório de pipetagem macro (macropipetador), com membrana filtrante, aspiração de volume até de 50ml, pera de sucção, com sistema de válvulas, com registro na ANVISA.</t>
  </si>
  <si>
    <t>Bequer 2000 mL - Copo Graduado tipo Griffin, forma baixa, espessura de parede "Standard", fabricado em vidro borosilicato de baixa expansão. - DADOS TÉCNICOS: 1. TIPO DE VIDRO E COEFIC</t>
  </si>
  <si>
    <t>PIPETA GRADUADA 5ml DIV. 1/10. TIPO DE VIDRO E COEFICIENTE DE EXPANSÃO TÉRMICA LINEAR Fabricados em vidro alumino borosilicato de elevada resistência mecânica e com coeficiente de exp</t>
  </si>
  <si>
    <t xml:space="preserve">Sílica em folhas de alumínio TLC. Material de suporte de alumínio; matriz de sílica gel, com indicador de fluorescência 254 nm (indicador característica fluorescente); embalagem de 25 </t>
  </si>
  <si>
    <t>14.3</t>
  </si>
  <si>
    <t>LUIZ FERREIRA DE LIMA JUNIOR - ME</t>
  </si>
  <si>
    <t xml:space="preserve">Acetato de sódio anidro P.A. - A.C.S. (NaC2H3O2). Embalagem com 500g. </t>
  </si>
  <si>
    <t xml:space="preserve">Carvão ativado (emb. c/ 500 g) </t>
  </si>
  <si>
    <t>Solução tampão PH 9,0 - 500ml</t>
  </si>
  <si>
    <t>15.6</t>
  </si>
  <si>
    <t>NOVALAB CIENTIFICA LTDA - EPP</t>
  </si>
  <si>
    <t>Bequer de polipropileno, 1000ml, em PP translúcido, alça ergonômica, bico funcional para minimizar gotejamento, graduação em relevo, forma baixa, esterilizável em autoclave (121 °C).</t>
  </si>
  <si>
    <t xml:space="preserve">Bequer de polipropileno, 600ml, translúcido, graduação em relevo, bico funcional, forma baixa, esterilizável em autoclave, resistente a temperaturas de -200 °C a 260 °C. </t>
  </si>
  <si>
    <t>Vidro de relogio lapidado 120mm de diâmetro</t>
  </si>
  <si>
    <t>2.5</t>
  </si>
  <si>
    <t>COMERCIAL VANQUES LTDA - EPP</t>
  </si>
  <si>
    <t xml:space="preserve">Amido solúvel p.a. (emb. c/ 500 g) </t>
  </si>
  <si>
    <t>Carbonato de lítio PA (Frasco 500g).</t>
  </si>
  <si>
    <t>Cloreto de amônio p.a. (emb. c/ 500 g)</t>
  </si>
  <si>
    <t xml:space="preserve">Cloreto de cálcio p.a. (Cl2Ca.2H2O) (kilo). </t>
  </si>
  <si>
    <t>kg</t>
  </si>
  <si>
    <t>Cloreto de magnésio 6H2O, frasco com 500 g.</t>
  </si>
  <si>
    <t>Cloreto de Níquel (oso) 6H2O PA, frasco com 500 g.</t>
  </si>
  <si>
    <t>Cloreto de potássio p.a. (KCl) PM 74.551 g/mol (emb. c/ 500g)</t>
  </si>
  <si>
    <t>Cloreto de sódio, P.A., embalagem com 1Kg.</t>
  </si>
  <si>
    <t>Dicromato de Potássio PA ACS (emb. c/ 500 g). Teor mínimo 99%. Exigido laudo técnico.</t>
  </si>
  <si>
    <t>Enxofre em pó (FR 500g)</t>
  </si>
  <si>
    <t>Fenol P.A. (Embalagem com 500 g).</t>
  </si>
  <si>
    <t xml:space="preserve">Fosfato de sódio dibásico anidro, p.a. (emb. c/ 500g). </t>
  </si>
  <si>
    <t xml:space="preserve">Fosfato de sódio monobásico monohidratado, P.A, concentração de no mínimo 98%. Embalagem com 1 Kg. </t>
  </si>
  <si>
    <t>Hidróxido de Potássio PA, Frasco com 1000g).</t>
  </si>
  <si>
    <t>Molibdato de Amônio PA, frasco com 500 g.</t>
  </si>
  <si>
    <t>Nitrato de bário P.A. (500g)</t>
  </si>
  <si>
    <t xml:space="preserve">Nitrato de sódio p.a. (emb. c/ 500g). </t>
  </si>
  <si>
    <t>Óxido de cobre (ICO), frasco com 500g.</t>
  </si>
  <si>
    <t>SÍLICA GEL PEROLADA AZUL-A GRANEL. GRANULOMETRIA 4 A 8MM. 100% AZUL- INDICADOR DE SATURAÇÃO. A SÍLICA AZUL ALTERA SUA COLORAÇÃO PARA ROSA INDICANDO A NECESSIDADE DE SUBSTITUIÇÃO OU REG</t>
  </si>
  <si>
    <t>Solução tampão pH = 4,0, frasco com 500 mL.</t>
  </si>
  <si>
    <t>Solução tampão pH = 7,0, frasco com 500 mL.</t>
  </si>
  <si>
    <t>Sulfato de alumínio e potássio P.A. (emb com 500 g)</t>
  </si>
  <si>
    <t>Sulfato de cobre 5H2O PA (Fr 1000g)</t>
  </si>
  <si>
    <t>Sulfato de Zinco p.a. anidro, embalagem 500g</t>
  </si>
  <si>
    <t>Tartarato de sódio e potássio (emb 500g)</t>
  </si>
  <si>
    <t>Tiocianato de amônio PA, frasco com 500g.</t>
  </si>
  <si>
    <t xml:space="preserve">Tiossulfato de sódio anidro p.a. (emb. c/ 500g). </t>
  </si>
  <si>
    <t>Uréia P.A (embalagem com 500 g). O prazo de validade para utilização deve ser superior a 12 meses após o recebimento. A embalagem deve conter externamente os dados de identificação, in</t>
  </si>
  <si>
    <t>21.5</t>
  </si>
  <si>
    <t>PROSPER COMERCIO E DISTRIBUICAO EIRELI - ME</t>
  </si>
  <si>
    <t>Bastão de polipropileno, 08mm de diâmetro e 30cm de comprimento.</t>
  </si>
  <si>
    <t>Estante de aço revestida em PVC, para 24 tubos de ensaios, com diâmetro de 2,0 x 2,0 cm.</t>
  </si>
  <si>
    <t>Lamínula de vidro para microscopia, medindo 24mm x 40mm e espessura de entre 0,13mm - 0,16mm, limpa e isenta de imperfeições. Embaladas de acordo com o fabricante, que garanta a integr</t>
  </si>
  <si>
    <t xml:space="preserve">Papel de filtro qualitativo 9cm de diâmetro (caixa com 100). </t>
  </si>
  <si>
    <t>24.5</t>
  </si>
  <si>
    <t>LILIANE ALARCAO DIAS CORREA RAMANZINI - ME</t>
  </si>
  <si>
    <t>Pipetador de borracha 100% natural, manual, com 3 válvulas, esferas de polipropileno, alta resistência a produtos químicos, ajustável a qualquer capacidade de pipetas.</t>
  </si>
  <si>
    <t>3.5</t>
  </si>
  <si>
    <t>NEW QUIMICA LTDA - EPP</t>
  </si>
  <si>
    <t>Ácido acético glacial P.A. - A.C.S. Frasco com 1 litro.</t>
  </si>
  <si>
    <t>L</t>
  </si>
  <si>
    <t>ÁCIDO BENZÓICO, embalagem de 1 Kg. Uso Farmacêutico, acompanhado de Laudo Técnico, validade de no mínimo 12 meses.</t>
  </si>
  <si>
    <t>Ácido cítrico anidro, P.A. Embalagem com 1000 gramas.</t>
  </si>
  <si>
    <t>Ácido oxálico dihidratado P.A. - A.C.S. (C2H2O4.2H2O). Embalagem com 500g.</t>
  </si>
  <si>
    <t>Azul de bromotimol indicador de pH (emb. c/ 25g).</t>
  </si>
  <si>
    <t>Carbonato de sódio anidro pa - Na2CO3 (emb. c/ 1kg).</t>
  </si>
  <si>
    <t>3.6</t>
  </si>
  <si>
    <t>LUSA MED LTDA - EPP</t>
  </si>
  <si>
    <t>Bastão de vidro de 05mm x 300mm.</t>
  </si>
  <si>
    <t xml:space="preserve">Pipeta volumétrica de calibração precisa, classe A, capacidade 10 mL (tolerância de 10 mL ± 0,02 mL), graduação 20ºC, com certificado de calibração realizada por empresa credenciada à </t>
  </si>
  <si>
    <t>Pipeta volumétrica de calibração precisa, classe A, capacidade 2 mL (tolerância de 2 mL ± 0,006 mL), graduação 20ºC, com certificado de calibração realizada por empresa credenciada à R</t>
  </si>
  <si>
    <t>31.2</t>
  </si>
  <si>
    <t>ROBERTO LUIZ DA SILVA PLATINA - ME</t>
  </si>
  <si>
    <t>Alça de platina 0,4 cm de diâmetro interno x 5 cm de comprimento e cabo de 30 cm.</t>
  </si>
  <si>
    <t>Alça de Platina, 5cm x 0,5mm de diâmetro.</t>
  </si>
  <si>
    <t>32.4</t>
  </si>
  <si>
    <t>VITAL COMERCIO E IMPORTACAO DE PRODUTOS PARA LABORATORI</t>
  </si>
  <si>
    <t>Aparelho de soxhlet, com balão de fundo redondo de 250ml, junta esmerilhada 24/40, extrator com juntas superior e inferior esmerilhadas (JS 34/45 e JI 24/40), condensador de bola</t>
  </si>
  <si>
    <t>Balão volumétrico com rolha de vidro esmerilhada, 500ml.</t>
  </si>
  <si>
    <t>36.3</t>
  </si>
  <si>
    <t>DIAGNOSTICA SOROCABA PRODUTOS LABORATORIAIS LTDA - EPP</t>
  </si>
  <si>
    <t>Papel de filtro qualitativo 50cm x 50cm (caixa com 50).</t>
  </si>
  <si>
    <t>37.2</t>
  </si>
  <si>
    <t>ZIMBA COMERCIO DE MAQUINAS E EQUIPAMENTOS LTDA - ME</t>
  </si>
  <si>
    <t>Papel filtro qualitativo, gramatura 80g/m², porosidade 3 micras, 0,5% de cinzas, pacote com 100 folhas de 50X50 cm.</t>
  </si>
  <si>
    <t>pct</t>
  </si>
  <si>
    <t>38.2</t>
  </si>
  <si>
    <t>DIMALAB ELETRONICS DO BRASIL LTDA - EPP</t>
  </si>
  <si>
    <t xml:space="preserve">Papel de filtro quantitativo 90mm de diâmetro (cx c/100) </t>
  </si>
  <si>
    <t>4.6</t>
  </si>
  <si>
    <t>PER-LAB INDUSTRIA E COMERCIO DE VIDROS PARA LABS LTDA -</t>
  </si>
  <si>
    <t>Barra magnética lisa para agitador magnético, revestida em teflon, cilíndricas 07 x 25 mm, lisa sem anel.</t>
  </si>
  <si>
    <t>Condensador de Bolas (Allihn) com duas juntas esmerilhadas conexão 24/40. Comprimento útil da camisa: 400 mm; Comprimento total do condensador: 550 mm; Material: vidro borosilicato 3.3</t>
  </si>
  <si>
    <t xml:space="preserve">Mangueira de silicone indicada para uso geral, com resistência a altas temperaturas, flexibilidade a baixas temperaturas, resistência elétrica, inodoro, insípido, atóxico, resistência </t>
  </si>
  <si>
    <t>m</t>
  </si>
  <si>
    <t>Pescador de Barra Magnética, com magneto, 10mm (Diâmetro) x 370mm (Comprimento).</t>
  </si>
  <si>
    <t>PICNOMETRO DE VIDRO 50 ML SEM TERMÔMETRO</t>
  </si>
  <si>
    <t>Pinça para bureta dupla tipo castaloy, confeccionada toda em metal, com molas e não parafusos tipo borboleta.</t>
  </si>
  <si>
    <t>Pisseta sem graduação capacidade 500mL para água destilada – Frasco fabricado em polietileno (leitoso), com nome do produto (AGUA DESTILADA) especificado no corpo, tampa com bico curvo</t>
  </si>
  <si>
    <t>Pisseta sem graduação capacidade 500mL para álcool – Frasco fabricado em polietileno (leitoso), com nome do produto (ALCOOL) especificado no corpo, tampa com bico curvo.</t>
  </si>
  <si>
    <t>Tubo de ensaio 16 x 125mm sem borda 15mL.</t>
  </si>
  <si>
    <t>STILO COMERCIAL E DISTRIBUIDORA EIRELI - EPP</t>
  </si>
  <si>
    <t>Álcool etílico 95% P.A., com boletim de garantia contendo especificação de impureza, para CH3COOH, NH3, Pb, Cu, Fe, Zn, metanol. Frasco com 1 litro.</t>
  </si>
  <si>
    <t>ÁLCOOL ETÍLICO ANIDRO, 99,5%, P.A - 1L</t>
  </si>
  <si>
    <t>5.5</t>
  </si>
  <si>
    <t>JOSIEL DANILO DA SILVA - ME</t>
  </si>
  <si>
    <t>Bureta de vidro, torneira reta de teflon, calibração precisa de fábrica, Classe A, capacidade de 25ml, graduação 1/10, 20°C, com boca tipo funil, limite erro 0,03ml.</t>
  </si>
  <si>
    <t>Bureta de vidro, torneira reta de teflon, calibração precisa de fábrica, Classe A, capacidade de 50ml, graduação 1/10, 20°C, com boca tipo funil, limite erro 0,05ml.</t>
  </si>
  <si>
    <t>PIPETA GRADUADA 10mL DIV. 1/10 - TIPO DE VIDRO E COEFICIENTE DE EXPANSÃO TÉRMICA LINEAR. Fabricados em vidro alumino borosilicato de elevada resistência mecânica e com coeficiente de e</t>
  </si>
  <si>
    <t>PIPETA GRADUADA 20ml DIV. 1/10. TIPO DE VIDRO E COEFICIENTE DE EXPANSÃO TÉRMICA LINEAR Fabricados em vidro alumino borosilicato de elevada resistência mecânica e com coeficiente de exp</t>
  </si>
  <si>
    <t>PIPETA GRADUADA 25ml DIV. 1/10. TIPO DE VIDRO E COEFICIENTE DE EXPANSÃO TÉRMICA LINEAR Fabricados em vidro alumino borosilicato de elevada resistência mecânica e com coeficiente de exp</t>
  </si>
  <si>
    <t>6.4</t>
  </si>
  <si>
    <t>ORBITAL PRODUTOS PARA LABORATORIOS LTDA - ME</t>
  </si>
  <si>
    <t>Alumínio metálico fino PA, frasco com 500g.</t>
  </si>
  <si>
    <t>Cloreto de mercúrio (II) p.a. (emb. c/ 500 g)</t>
  </si>
  <si>
    <t>Cromato de potássio, p.a., variação de pureza +-0,5%, in- cluindo laudo com especificaçöes de grau de pureza (emb. com 250g).</t>
  </si>
  <si>
    <t>7.5</t>
  </si>
  <si>
    <t>UNITY INSTRUMENTOS DE TESTE E MEDICAO LTDA - ME</t>
  </si>
  <si>
    <t>Termômetro de mercúrio, graduado de 0 a 300°C, com certi- ficação na R.B.C.</t>
  </si>
  <si>
    <t>8.6</t>
  </si>
  <si>
    <t>P.H.D. COMERCIO DE EQUIPAMENTOS PARA LABORATORIO LTDA -</t>
  </si>
  <si>
    <t>Alaranjado de metila indicador de pH (emb. c/ 25g).</t>
  </si>
  <si>
    <t>Anilina líquida.</t>
  </si>
  <si>
    <t>Bequer 1000 mL - Copo Graduado tipo Griffin, forma baixa, espessura de parede "Standard", fabricado em vidro borosilicato de baixa expansão. - DADOS TÉCNICOS: 1. TIPO DE VIDRO E COEFIC</t>
  </si>
  <si>
    <t>Bequer 150 mL - Copo Graduado tipo Griffin, forma baixa, espessura de parede "Standard", fabricado em vidro borosilicato de baixa expansão. - DADOS TÉCNICOS: 1. TIPO DE VIDRO E COEFICI</t>
  </si>
  <si>
    <t>Bequer 50 mL - Copo Graduado tipo Griffin, forma baixa, espessura de parede "Standard", fabricado em vidro boro-silicato de baixa expansão. - DADOS TÉCNICOS: 1. TIPO DE VIDRO E COEFICI</t>
  </si>
  <si>
    <t xml:space="preserve">Bequer de polipropileno, 100ml, translúcido, graduação em relevo, bico funcional, forma baixa, esterilizável em autoclave, resistente a temperaturas de -200 °C a 260 °C. </t>
  </si>
  <si>
    <t xml:space="preserve">Bequer de polipropileno, 250ml, translúcido, graduação em relevo, bico funcional, forma baixa, esterilizável em autoclave, resistente a temperaturas de -200 °C a 260 °C. </t>
  </si>
  <si>
    <t xml:space="preserve">Bequer de polipropileno, 50 ml, translúcido, graduação em relevo, bico funcional, forma baixa, esterilizável em autoclave, resistente a temperaturas de -200 °C a 260 °C. </t>
  </si>
  <si>
    <t>Erlenmeyer de vidro borosilicato, de boca larga, graduado, capacidade de 125 mL.</t>
  </si>
  <si>
    <t>9.6</t>
  </si>
  <si>
    <t>AZLAB EQUIPAMENTOS E SUPRIMENTOS PARA LABORATORIOS E HO</t>
  </si>
  <si>
    <t>Balão volumétrico com rolha de polietileno, 1000ml.</t>
  </si>
  <si>
    <t>Balão volumétrico com rolha de polietileno, 200ml.</t>
  </si>
  <si>
    <t>Erlenmeyer de vidro, graduado, com rolha de polietileno, 250ml.</t>
  </si>
  <si>
    <t>Tubo de ensaio de vidro com tampa de rosca de baquelite, 18mm de diâmetro x 180mm.</t>
  </si>
  <si>
    <t>Pregão 44/2014</t>
  </si>
  <si>
    <t>21.4</t>
  </si>
  <si>
    <t>KD COMERCIO ATACADISTA LTDA - ME</t>
  </si>
  <si>
    <t>Aparelho para cisalhamento direto por acionamento manual. Acompanha caixa carro c/ celula 60X60mm, esteira de rolamentos, jogo de pesos total 70Kg (2x0,25-1x0,5-3x1-1x2 4x4-6x8), 2 ext</t>
  </si>
  <si>
    <t>449052-08</t>
  </si>
  <si>
    <t>LUCADEMA CIENTIFICA EIRELI - EPP</t>
  </si>
  <si>
    <t>Extrator de óleos e graxas: capacidade para no mínimo 6 provas, controles eletrônicos individuais de potência de aquecimento da resistência. Painel em policarbonato com indicação por l</t>
  </si>
  <si>
    <t>Pregão 102/2014</t>
  </si>
  <si>
    <t>MS TECNOPON EQUIPAMENTOS ESPECIAIS LTDA - EPP</t>
  </si>
  <si>
    <t xml:space="preserve">Medidor de pH (pHmetro) microprocessado de bancada, nas seguintes especificações ou superior: totalmente microprocessado. Mede pH/mV/ORP e temperatura. Permite o trabalho com todos os </t>
  </si>
  <si>
    <t>SOLAB EQUIPAMENTOS PARA LABORATORIOS EIRELI - EPP</t>
  </si>
  <si>
    <t>Centrífuga: Centrífuga de bancada, com 6.000 rpm, para tubos de 250 ml, com motor de indução, sem escovas, acionada por inversor de freqüência, sistema microprocessado que controla a v</t>
  </si>
  <si>
    <t>48.1</t>
  </si>
  <si>
    <t>Skill Tec</t>
  </si>
  <si>
    <t>Paquímetro com medidor de profundidade, Cursor temperado e impulsor fabricados em aço inoxidável, Escala principal e nônio com acabamento cromado, Faces de medição lapidadas, Deslize d</t>
  </si>
  <si>
    <t>339030-42</t>
  </si>
  <si>
    <t>Saldo da Matriz (Original)</t>
  </si>
  <si>
    <t>Saldo com contingenciamento 10% de Custeio e 50% Capital</t>
  </si>
  <si>
    <t>Pregão 03/2015</t>
  </si>
  <si>
    <t>15.4</t>
  </si>
  <si>
    <t>OLIVEIRA &amp; ANDRADE DE MATTOS COMERCIO DE MATERIAIS MEDI</t>
  </si>
  <si>
    <t xml:space="preserve">Kit de Primeiros Socorros completo. Composição: 1 capa para proteção, 1 prancha longa em polietileno, 1 conjunto de 3 cintos, 1 tala aramada EVA (conjunto com 4 peças), 1 ambu adulto </t>
  </si>
  <si>
    <t>kit</t>
  </si>
  <si>
    <t>339030-28</t>
  </si>
  <si>
    <t>Pinça em aço inox, ponta fina serrilhada, 15cm.</t>
  </si>
  <si>
    <t>339030-36</t>
  </si>
  <si>
    <t>Pregão 04/2015</t>
  </si>
  <si>
    <t>13.2</t>
  </si>
  <si>
    <t>REI DOS PARAFUSOS E FERRAMENTAS RIO VERDE LTDA - ME</t>
  </si>
  <si>
    <t>Chave de fenda 3/16 x 6'.</t>
  </si>
  <si>
    <t>Chave de fenda cruzada (Philips) 1/8 x 6'.</t>
  </si>
  <si>
    <t>Chave de fenda cruzada tipo Phillips Coto 1/4 X 1 ½</t>
  </si>
  <si>
    <t>17.13</t>
  </si>
  <si>
    <t>Bequer 250 mL - Copo Graduado tipo Griffin, forma baixa, espessura de parede "Standard", fabricado em vidro borosilicato de baixa expansão. - DADOS TÉCNICOS: 1. TIPO DE VIDRO E COEFICI</t>
  </si>
  <si>
    <t>19.3</t>
  </si>
  <si>
    <t>CONCEITUAL - COMERCIO DE EQUIPAMENTOS PARA LABORATORIOS</t>
  </si>
  <si>
    <t xml:space="preserve">Agar Amido Dextrose (Emb. C/ 500g) </t>
  </si>
  <si>
    <t>339030-40</t>
  </si>
  <si>
    <t>Extrato de levedura – 500gr.</t>
  </si>
  <si>
    <t>PEPTONA DE SOJA (500 g) - Especificações: Nitrogênio total: mínimo 9.0% Nitrogênio *-amino: mínimo 1.8%. Umidade: máximo 5.0%. Cinzas: máximo 22.0%. Cloreto de sódio: máximo 5.0%. Car</t>
  </si>
  <si>
    <t>2.7</t>
  </si>
  <si>
    <t>COLTY MERCANTIL LTDA - ME</t>
  </si>
  <si>
    <t>Luva de látex para procedimentos, não estéril, ambidestra, antialérgica, pré-talcada, com pó bioabsorvível (caixa com 100) - tamanho 7,5 / M.</t>
  </si>
  <si>
    <t>Luva de látex para procedimentos, não estéril, ambidestra, antialérgica, pré-talcada, com pó bioabsorvível (caixa com 100) - tamanho 8,0 / G.</t>
  </si>
  <si>
    <t>Luva Nitrílica: Confeccionada em 100% látex nitrílico. Palma anti-deslizante, espessura fina, interior liso, sem talco, amido ou proteínas. Punho com bainha. Resistência mecânica a ras</t>
  </si>
  <si>
    <t>20.1</t>
  </si>
  <si>
    <t>S &amp; P FERRAMENTAS LTDA - EPP</t>
  </si>
  <si>
    <t>Alicate para anéis externos pontas fixas 90°</t>
  </si>
  <si>
    <t>Alicate para anéis externos pontas fixas reto</t>
  </si>
  <si>
    <t>Alicate para anéis internos pontas fixas 90°</t>
  </si>
  <si>
    <t>Alicate para anéis internos pontas fixas reto</t>
  </si>
  <si>
    <t>Chave inglesa 15'</t>
  </si>
  <si>
    <t>3.10</t>
  </si>
  <si>
    <t xml:space="preserve">Pipeta volumétrica de calibração precisa, classe A, capacidade 25 mL (tolerância de 25 mL ± 0,03 mL), graduação 20ºC, com certificado de calibração realizada por empresa credenciada à </t>
  </si>
  <si>
    <t>Pipeta volumétrica de calibração precisa, classe A, capacidade 5 mL (tolerância de 5 mL ± 0,01 mL), graduação 20ºC, com certificado de calibração realizada por empresa credenciada à RE</t>
  </si>
  <si>
    <t>32.9</t>
  </si>
  <si>
    <t xml:space="preserve">Funil de separação formato de pera com tampa e torneira de teflon, 250ml. </t>
  </si>
  <si>
    <t>4.17</t>
  </si>
  <si>
    <t>Bequer 100 mL - Copo Graduado tipo Griffin, forma baixa, espessura de parede "Standard", fabricado em vidro borosilicato de baixa expansão. - DADOS TÉCNICOS: 1. TIPO DE VIDRO E COEFICI</t>
  </si>
  <si>
    <t>Placa de Petri vidro 150x20mm.</t>
  </si>
  <si>
    <t>4.7</t>
  </si>
  <si>
    <t>DISTRIBUIDORA DE PRODUTOS ODONTOLOGICOS E MATERIAIS LTD</t>
  </si>
  <si>
    <t>Luva de látex para procedimentos, não estéril, ambidestra, antialérgica, pré-talcada, com pó bioabsorvível (caixa com 100) - tamanho 7,0 / P.</t>
  </si>
  <si>
    <t>IZAEL VITOR MACIEL - ME</t>
  </si>
  <si>
    <t xml:space="preserve">Álcool etílico hidratado 96º GL (92,8º INPM). Galão de 5 L. </t>
  </si>
  <si>
    <t>gl</t>
  </si>
  <si>
    <t>339030-22</t>
  </si>
  <si>
    <t>Alicate de bico meia-cana curto com corte. Deve possuir: Cabo antideslizante; Bico com ranhuras para melhor agarre;Corte com ajuste preciso; Garantia: 01 ano.</t>
  </si>
  <si>
    <t>Alicate de meia cana longo = 6" (aprox. 155 mm)</t>
  </si>
  <si>
    <t>Bacia plástica grande 13,5 L.</t>
  </si>
  <si>
    <t>339030-21</t>
  </si>
  <si>
    <t>Balde de plástico, reforçado, com alça metálica, sem tampa, para limpeza (capacidade aproximada 20 litros).</t>
  </si>
  <si>
    <t xml:space="preserve">Bandeja de plástico resistente (Polietileno), cor branca, nas dimensões 38cm largura x 53cm comprimento x 8,0 cm altura; capacidade de aproximadamente 11 L. </t>
  </si>
  <si>
    <t>Chave de fenda 1/4 x 8'</t>
  </si>
  <si>
    <t>MEDPLUS COMERCIO DE ARTIGOS MEDICOS LTDA - ME</t>
  </si>
  <si>
    <t xml:space="preserve">Compressa de gaze hidrófila não estéril, com tecido 100% algodão, 13 Fios, tipo tela, com 8 camadas e 5 dobras, alvejadas, purificadas e isentas de impurezas, substâncias gordurosas, </t>
  </si>
  <si>
    <t>339030-10</t>
  </si>
  <si>
    <t>8.11</t>
  </si>
  <si>
    <t>Cubeta de vidro ótico com base quadrada, duas faces polidas e duas faces foscas, faixa de leitura 340 a 2500 nm (VIS-NIR), para uso em espectrofotômetros e outros aparelhos óticos, 10</t>
  </si>
  <si>
    <t>9.15</t>
  </si>
  <si>
    <t>Lâmina de vidro, lapidada, com ponta fosca para identificação de amostras, dimensões de 26mm x 76mm, espessura de 1,0 – 1,2mm, intercaladas uma a uma com folha de papel. Caixa com 50 u</t>
  </si>
  <si>
    <t>ok</t>
  </si>
  <si>
    <t>Impedida de licitar</t>
  </si>
  <si>
    <t>100</t>
  </si>
  <si>
    <t>19.5</t>
  </si>
  <si>
    <t>Agitador de tubo do tipo vortex para a homogeneização de diferentes materiais e boa qualidade nas diluições em tubos de ensaio de até 30mm de diâmetro, tubos de centrífugas, cubetas de</t>
  </si>
  <si>
    <t>Recurso de Inversão</t>
  </si>
  <si>
    <t>Prioridade 1</t>
  </si>
  <si>
    <t>Prioridade 2</t>
  </si>
  <si>
    <t>Prioridade 3</t>
  </si>
  <si>
    <t>Valor com Recursos da Unidade</t>
  </si>
  <si>
    <t>Valor para Prioridade 1</t>
  </si>
  <si>
    <t>Valor para Prioridade 2</t>
  </si>
  <si>
    <t>Valor para Prioridade 3</t>
  </si>
  <si>
    <t>Não vai empenhar</t>
  </si>
  <si>
    <t>Empenhou/ Pendente</t>
  </si>
  <si>
    <t>Localizei o pré-empenho</t>
  </si>
  <si>
    <t>Tipo de Item</t>
  </si>
  <si>
    <t>Contabilizar (Marcar um X)</t>
  </si>
  <si>
    <t>Pregão 92/2014</t>
  </si>
  <si>
    <t>53.5</t>
  </si>
  <si>
    <t>GLOBAL DISTRIBUICAO DE BENS DE CONSUMO LTDA</t>
  </si>
  <si>
    <t xml:space="preserve">Computador (tipo-01) 4ª geração do processador Intel Cori i7, com as seguintes características abaixo: 1. Características Gerais: 1.1. Todos os componentes visíveis integrantes do computador ofertado (gabinete, monitor, mouse e teclado) deverão ter a mesma cor predominante. </t>
  </si>
  <si>
    <t>449052 - 35</t>
  </si>
  <si>
    <t>18.6</t>
  </si>
  <si>
    <t>REPREMIG REPRESENTACAO E COMERCIO DE MINAS GERAIS LTDA</t>
  </si>
  <si>
    <t>Impressora laser multifuncional, colorida com as seguintes especificações ou superior: Velocidade de impressão (Monocromática e colorida): 24 páginas por minuto em A4 e 25 páginas por</t>
  </si>
  <si>
    <t>449052-35</t>
  </si>
  <si>
    <t>52.1</t>
  </si>
  <si>
    <t>DIGITECNICA EQUIPAMENTOS E SERVICOS LTDA - EPP</t>
  </si>
  <si>
    <t>Nobreak - Nobreak 1000VA/3b.7Ah/ Entrada bivolt e Saída 120V)</t>
  </si>
  <si>
    <t>449052-30</t>
  </si>
  <si>
    <t>24.4</t>
  </si>
  <si>
    <t>SOLAB LABORATORIO INDUSTRIA E COMERCIO EIRELI - EPP</t>
  </si>
  <si>
    <t xml:space="preserve">Banho ultratermostático microprocessado com circulador. Especificações Técnicas: Construído em chapa de aço inox escovado; Tanque em aço inox 304 sem soldas e com cantos arredondados, </t>
  </si>
  <si>
    <t>DESTILADOR DE AGUA EM INOX, PARA 10 L/H CARACTERISTICAS: Tipo "pielsen". Totalmente construído em aço inox polido. Livre de partes quebráveis. Desliga automaticamente em caso de fal</t>
  </si>
  <si>
    <t>Estufa microprocessada de secagem, com circulação de ar forçado, revestida internamente em aco inox, temperatura de ate 200ºC ou mais. Deve possuir controlador de temperatura digital m</t>
  </si>
  <si>
    <t xml:space="preserve">Incubadora Refrigerada (Shaker) para instalação no piso com Conversor de Frequência 70x50x50 cm. Agitacao orbital com diametro de 12 mm.Caixa externa e tampa da camara em chapa de aco </t>
  </si>
  <si>
    <t>Rotaevaporador: Base robusta e estável Comandos embutidos na base do aparelho; Controle eletrônico da velocidade de rotação entre 10 e 120 rpm; Banho Maria incorporado na base com ter</t>
  </si>
  <si>
    <t>33.1</t>
  </si>
  <si>
    <t>ALKAHEST COMERCIO IMPORTACAO E EXPORTACAO DE PRODUTOS C</t>
  </si>
  <si>
    <t>Viscosímetro. Adaptador de baixa viscosidade. O adaptador de baixa viscosidade (LCP), permite a medição em um viscosidade preciso e reprodutível de materiais de baixa viscosidade. É ut</t>
  </si>
  <si>
    <t>40.1</t>
  </si>
  <si>
    <t>CPE SC EQUIPAMENTOS TOPOGRAFICOS LTDA - EPP</t>
  </si>
  <si>
    <t>Estação total Luneta com aumento de 30X (ou mais); À prova d'água e poeira (IP54); Precisão angular de 02" (ou mais preciso); Alcance de 2.000m (ou mais); Coletor de dados interno</t>
  </si>
  <si>
    <t>449052-04</t>
  </si>
  <si>
    <t>16.7</t>
  </si>
  <si>
    <t>Estufa para esterilização e secagem com termostato regulável de 50 a 250ºC, com ar circulante, 02 prateleiras internas reguláveis em 3 posições, diâmetro interno 80 x 60 x 100cm, 110/2</t>
  </si>
  <si>
    <t>47.1</t>
  </si>
  <si>
    <t>TECHNOBLAST SERVICOS DE DETONACAO E SISMOGRAFIA LTDA -</t>
  </si>
  <si>
    <t>Sismógrafo de engenharia. Programável por meio de teclado alfanumérico incorporado; Visor incorporado que possibilite, em campo, a leitura das componentes Longitudinal, Transversal, Ve</t>
  </si>
  <si>
    <t>45.1</t>
  </si>
  <si>
    <t>GARRA COMERCIO E SERVICOS LTDA - EPP</t>
  </si>
  <si>
    <t>EQUIPAMENTO PARA SONDAGEM A PERCUSSAO PARA 30 METROS, incluindo: Torre desmontavel de 4 postes de 5m, secoes de 2,5m, tubo de 2"com roldana de 8'', parafuso, alca e escada, Sarrilho ma</t>
  </si>
  <si>
    <t>Peneirador vibratório para laboratório para peneiras de 500 x 500 mm - Capacidade para no mínimo 05 peneiras de 500 mm x 500 mm x 100 mm de altura, saída lateral para peneiramento a úm</t>
  </si>
  <si>
    <t>1.15</t>
  </si>
  <si>
    <t>BIOMERCANTIL LTDA - ME</t>
  </si>
  <si>
    <t>Balança analítica com protetor (capela de vidro), com capacidade de 210g e sensibilidade de 0,0001g. Display de Fácil visualização. Com teclas de Comando para Liga/Desliga, Tara Função</t>
  </si>
  <si>
    <t>46.1</t>
  </si>
  <si>
    <t>HIDROMETRIA INDUSTRIA E COMERCIO LTDA - ME</t>
  </si>
  <si>
    <t>GUINCHO FLUVIOMÉTRICO DE 15 METROS; MANUAL Guincho Fluviométrico com prancha e roldana, cabo de aço. Duas reduções 1 x 2 e 1 x 5 , contador mecânico indicando continuamente a extens</t>
  </si>
  <si>
    <t>37.1</t>
  </si>
  <si>
    <t>M&amp;M SOLUCOES CORPORATIVAS LTDA - ME</t>
  </si>
  <si>
    <t>Esclerômetro digital tipo Schmidit para ensaios em rochas - Esclerômetro digital p/ medição estimada da resistência compressão de rochas e concreto, modelo Silver-Schmidit. Display di</t>
  </si>
  <si>
    <t>34.1</t>
  </si>
  <si>
    <t xml:space="preserve">TEKLABOR COMERCIO </t>
  </si>
  <si>
    <t>AGITADOR MECÂNICO MÉDIO TORQUE. Especificações Técnicas: Rotação: 100 a 2200 rpm; Controle de rotação: eletrônico/analógico; Motor: corrente contínua de 70 Watts; Gabinete e caixa de c</t>
  </si>
  <si>
    <t>AGITADOR MECÂNICO ALTO TORQUE, Rotação: 100 a 2000 RPM, Controle de rotação: Analógico com display digital, Capacidade de agitação: ±30 litros de água, Aplicação: Utilizado para agitaç</t>
  </si>
  <si>
    <t>AGITADOR MECANICO C/SUPORTE - Indicado para agitar até 25 litros de água, ou outros produtos em menor volume; Motor tipo universal com proteção de sobrecarga; Potência de 70 ~130W 115V</t>
  </si>
  <si>
    <t>43.1</t>
  </si>
  <si>
    <t xml:space="preserve">FELIPE SIQUEIRA </t>
  </si>
  <si>
    <t>Medidor de nível de pressão sonora. Equipamento Classe 2 ou melhor; Com espectro em bandas de oitavas; Respostas rápida, lenta e impulsiva (fast, slow e impulse); Curvas de ponderação</t>
  </si>
  <si>
    <t>39.1</t>
  </si>
  <si>
    <t xml:space="preserve">AMC - ACESSORIOS </t>
  </si>
  <si>
    <t>Máquina tipo bancada para corte de corpos de prova e testemunhos de sondagem de rocha com disco diamantado: Máquina para corte de corpos de prova, blocos e testemunhos de sondagem de r</t>
  </si>
  <si>
    <t>449052-38</t>
  </si>
  <si>
    <t>41.1</t>
  </si>
  <si>
    <t>ECOSOLUCOES ASSESSORIA E CONSULTORIA EM DESENVOLVIMENTO</t>
  </si>
  <si>
    <t>Máquina para ensaios - Equipamento eletro-hidráulico que possa realizar ensaios de compressão e flexão 3 e 4 pontos em corpos de prova de rochas norma ABNT NBR 15845; ASTM C-99; ASTM C</t>
  </si>
  <si>
    <t>49.1</t>
  </si>
  <si>
    <t>VAS TECNOLOGIA INDUSTRIAL LTDA - EPP</t>
  </si>
  <si>
    <t>Sistema de Treinamento em Trocadores de Calor composto por: A) Metodologia de ensino através de conjuntos de manuais que deverão conter problemas propostos e soluções, experiências,</t>
  </si>
  <si>
    <t>42.1</t>
  </si>
  <si>
    <t>F V ASSIS - ME</t>
  </si>
  <si>
    <t>Britador de rolos - Para a redução de tamanho de amostras de minérios. Deve possuir dois rolos com espaçamento regulável, para uma granulometria máxima de alimentação de aproximadamen</t>
  </si>
  <si>
    <t>44.1 - corte</t>
  </si>
  <si>
    <t>FRONTALAB - INDUSTRIA, COMERCIO, SERVICOS EM EQUIPAMENT</t>
  </si>
  <si>
    <t>Capela de exaustão, instalada, medindo 1200 x750 x 2600mm, composta de: corpo interno (box) construído em cerâmica resistente a ácido, aplicado sobre compensado de virola multi laminad</t>
  </si>
  <si>
    <t>24.2 - corte</t>
  </si>
  <si>
    <t xml:space="preserve">Bomba de Vácuo e pressão para uso em filtrações, aspirações e outras aplicações com pressões reduzidas, que possua pés antiderrapantes, regulagem do vácuo e da pressão, filtro de ar e </t>
  </si>
  <si>
    <t>36.3 - corte</t>
  </si>
  <si>
    <t>CANAA COMERCIO DE EQUIPAMENTOS INDUSTRIAIS LTDA - ME</t>
  </si>
  <si>
    <t>Bomba à vácuo e compressor de ar, sistema de palhetas rotativas lubrificadas a óleo. Produz alternadamente vácuo ou ar comprimido .* Tipo: 2VC; * Deslocamento Máximo: 2,0 Cfm; 3,6 m3/</t>
  </si>
  <si>
    <t>1.4 - corte</t>
  </si>
  <si>
    <t xml:space="preserve">Agitador Magnético Com Aquecimento. Plataforma de aquecimento em alumínio revestido de epóxi. Dimensões mínimas da plataforma 170x170 Mm. Temperatura de aquecimento plataforma de 50ºC </t>
  </si>
  <si>
    <t>TECNALISE PIRACICABANA COMERCIO E ASSISTENCIA TECNICA L</t>
  </si>
  <si>
    <t>Analisador de Qualidade de Água Multiparametros DISPLAY:Cabos substituíveis em campo com 4 metros; Sensores substituíveis em campo; Display e teclado com luz de fundo; Armazenamento d</t>
  </si>
  <si>
    <t xml:space="preserve">Espectrofotômetro portátil - Espectrofotômetro portátil que realize medidas em diferentes espaços de cor (L*a*b*, L*c*h, L*u*v*, Hunter Lab,FMC-2,CMC,CIE-94,XYZ,Yxy); e indices de cor </t>
  </si>
  <si>
    <t>10.3</t>
  </si>
  <si>
    <t>Bomba peristáltica com as seguintes características: Módulo de controle com design moderno e seguro, display em LCD com 5 teclas táteis para ajuste da direção e velocidade do fluxo, al</t>
  </si>
  <si>
    <t>45.2</t>
  </si>
  <si>
    <t>TEKLABOR COMERCIO DE INSTRUMENTACAO ANALITICA LTDA - ME</t>
  </si>
  <si>
    <t>Bomba de Vácuo, sendo que: Funciona pelo princípio de rotor centrífugo com palhetas; permite trabalhar como compressor e vácuo alternadamente; conjunto montado em plataforma com pés de</t>
  </si>
  <si>
    <t>ESTUFA COM CIRCULAÇÃO DE AR FORÇADO. Sistema de aquecimento por meio de resistências tubulares blindadas e aletadas. Gabinete de chapa de aço carbono SAE 1020, tratamento anticorrosivo</t>
  </si>
  <si>
    <t>27.3</t>
  </si>
  <si>
    <t>L. H. Z. DOS SANTOS - ME</t>
  </si>
  <si>
    <t>Espectrofotômetro Digital Display de cristal líquido (LCD) Comprimento de onda: 190 a 1100nm Precisão ± 2nm Reprodutibilidade: £1nm Precisão fotométrica: 0,5%T; ±0,0003ª Repetibilidade</t>
  </si>
  <si>
    <t>Moinho Planetário de bolas: Características técnicas: Princípio de fragmentação: Impacto e fricção. Trituração potente e rápida até a faixa de nano partículas. Resultados reprodutíveis</t>
  </si>
  <si>
    <t>14.2</t>
  </si>
  <si>
    <t>KOLEMANN COMERCIO DE EQUIPAMENTOS PARA LABORATORIOS LTD</t>
  </si>
  <si>
    <t>Agitador magnético sem aquecimento, indicado para a agitação e mistura de líquidos. Construído em material plástico, plataforma em aço inox com diâmetro de 12 cm, motor de corrente con</t>
  </si>
  <si>
    <t>16.5</t>
  </si>
  <si>
    <t>GENESIS COMERCIO DE PRODUTOS E EQUIPAMENTOS LTDA - ME</t>
  </si>
  <si>
    <t>Agitador magnético com aquecimento, interação através de botões táctil. Temperatura de 50 a 300°C; regulagem de temperatura digital micro processado PWM com regulagem de 1 a 99% no dis</t>
  </si>
  <si>
    <t>BRASIDAS EIRELI - ME</t>
  </si>
  <si>
    <t>Bomba centrífuga schneider BCR-2000 1/2 cv 110 ou 220V monofásica, motor com termostato e capacitor permanente.</t>
  </si>
  <si>
    <t>449052-39</t>
  </si>
  <si>
    <t>6.5</t>
  </si>
  <si>
    <t>FERNANDO ANTONIO MADEIRA MATERIAIS E EQUIPAMENTOS CIENT</t>
  </si>
  <si>
    <t>Bureta Digital. Volume dispensado: 0,01mL a 999,99mL com 2,5mL cada giro. Tubo dispensador com rotatividade de 360o. Tubo de aspiração com sistema telescópio, com ajuste automático a t</t>
  </si>
  <si>
    <t>7.4</t>
  </si>
  <si>
    <t>MARTE EQUIPAMENTOS PARA LABORATORIO LTDA - EPP</t>
  </si>
  <si>
    <t>Balança Analítica - Capacidade de pesagem carga máxima: 220 g, Sensibilidade: 0,1 mg, Repetitividade: &lt; 0,1 mg, Linearidade: +/- 0,2 mg, Classe de exatidão: I, Unidades de pesagem dis</t>
  </si>
  <si>
    <t>50.1</t>
  </si>
  <si>
    <t>ALFAKIT LTDA - EPP</t>
  </si>
  <si>
    <t>Bloco digestor p/ DQO digital Especificações: -Tubos de 16 x 100 mm; -Temperatura programada em 150°C; -Temporizador programado em 2h; -Alarme sonoro; -Proteção contra picos de te</t>
  </si>
  <si>
    <t>51.1</t>
  </si>
  <si>
    <t>APOIO EDUCACAO - COMERCIO DE EQUIPAMENTOS DIDATICOS E,</t>
  </si>
  <si>
    <t>Sistema de treinamento em controle de processos industriais envolvendo as variáveis: Fluxo, Nível, Pressão e Temperatura. Unidade de bancada totalmente integrada para o estudo de contr</t>
  </si>
  <si>
    <t>36.2</t>
  </si>
  <si>
    <t>BIDDING COMERCIAL LTDA - ME</t>
  </si>
  <si>
    <t>Abrasímetro Amsler, eletrônico, automático. Máquina para medir o desgaste por abrasão em materiais Cerâmicos, Rochas ou outros materiais inorgânicos. Podem ser ensaiados 2 Corpos de Pr</t>
  </si>
  <si>
    <t>Aparelho para ensaio de durabilidade em rochas: aparelho para avaliar a deterioração de rochas, durante um período de tempo quando submetidos em imersão de água. A estrutura do aparelh</t>
  </si>
  <si>
    <t xml:space="preserve">Dilatômetro para rochas: equipamento micro processado de alta precisão, para determinação do coeficiente de dilatação térmica linear de Rochas para revestimentos (conforme NBR 15845). </t>
  </si>
  <si>
    <t>E BIO ANALITICA LTDA - ME</t>
  </si>
  <si>
    <t>53.1</t>
  </si>
  <si>
    <t>FORTELAB INDUSTRIA DE FORNOS ELETRICOS LTDA - ME</t>
  </si>
  <si>
    <t>Forno tubular horizontal para calcinação de produtos em atmosfera controlada, com temperatura máxima de 1200oC. Diâmetro interno: 60 mm. Comprimento: 300 mm, 400 mm ou 600 mm. Forno co</t>
  </si>
  <si>
    <t>54.1</t>
  </si>
  <si>
    <t>INSMART COMERCIO DE EQUIPAMENTOS LTDA - ME</t>
  </si>
  <si>
    <t>Estação meteorológica. A estação deve funcionar via Wireless (com Weatherlink). Estação Meteorológica equipada com sensores sem fio alimentados por células solares e console que pode u</t>
  </si>
  <si>
    <t>34.2</t>
  </si>
  <si>
    <t>LLM MONTEIRO EIRELI - ME</t>
  </si>
  <si>
    <t>Microscópio Biológico de Fluorescência, Trinocular, inclinado a 30graus. Sistema Ótico Infinito. Aplicações em detecção de células, analises patológicas etc. Tubo de observação com inc</t>
  </si>
  <si>
    <t>38.4</t>
  </si>
  <si>
    <t>55.1</t>
  </si>
  <si>
    <t>TECLAGO INDUSTRIA E COMERCIO EIRELI - ME</t>
  </si>
  <si>
    <t xml:space="preserve">Cortadeira de amostras para laboratórios metalográficos. Isenta de vibrações, com base em ferro fundido, tampa em aço e pintura epoxi resistente a corrosão. Equipada com unidade </t>
  </si>
  <si>
    <t>Cortadora Metalográfica, confeccionada em aço e protegida com pintura eletrostática a pó. Motor com alto torque, blindado e aterrado com 3 HP – 220 v/380 v/440 v Trifásico - 60 Hz – Ro</t>
  </si>
  <si>
    <t>Cortadora Metalográfica, confeccionada em aço e protegida com pintura eletrostática a pó. Torque de 1,5HP, blindado e aterrado. Controle de rotação 1000 a 3400rpm.Botões de acionamento</t>
  </si>
  <si>
    <t>449052-34</t>
  </si>
  <si>
    <t>Embutidora Metalográfica, prensa de embutimento. dimensionada para embutir amostras metálicas em resina fenólica (baquelite) ou acrílica, com diâmetro de 30mm , cuja as bases são supe</t>
  </si>
  <si>
    <t>Politriz metalografica, construída em caixa de aço carbono, e equipada com sistema de irrigação de água regulável para o lixamento e anel de fixação para utilização de lixas não adesiv</t>
  </si>
  <si>
    <t>42.2</t>
  </si>
  <si>
    <t>WEBLABOR SAO PAULO MATERIAIS DIDATICOS LTDA - EPP</t>
  </si>
  <si>
    <t>BALANÇA SEMI-ANALÍTICA. Especificação:Capacidade: 5.100g; Divisão: 0,01g; Repetitividade: ± 0,02g; Linearidade: ± 0,02g; Dimensões do prato: Circular 135mm. Faixa de tara: Até a carga</t>
  </si>
  <si>
    <t xml:space="preserve">Espectrofotômetro visível, display touch screen com interface interativa. Faixa de 340 a 900 nm com método analíticos gravados na memória. O equipamento deve ter capacidade de estocar </t>
  </si>
  <si>
    <t xml:space="preserve"> </t>
  </si>
  <si>
    <t>Inversão para Capital</t>
  </si>
  <si>
    <t>Invertido no lançamento P1 e Recurso da Unidade</t>
  </si>
  <si>
    <t>086707</t>
  </si>
  <si>
    <t>1940</t>
  </si>
  <si>
    <t>11.2</t>
  </si>
  <si>
    <t>ECONET INFORMATICA LTDA - ME</t>
  </si>
  <si>
    <t>1935</t>
  </si>
  <si>
    <t>Computador de mesa com tela de 21,5 Polegadas ou superior com as seguintes especificações: Processador Intel Core i5 quad core de 2,9GHz (Turbo Boost até 3,6GHz) com 6MB de cache L3; 8</t>
  </si>
  <si>
    <t>Pregão 42/2015</t>
  </si>
  <si>
    <t>OFFICE DO BRASIL IMPORTACAO E EXPORTACAO EIRELI - EPP</t>
  </si>
  <si>
    <t>Ventilador Mesa Parede Oscilante 40 cm 80 w 110 v com 3 velocidades, pode ser usado na mesa ou em parede, com inclinação regulável, grade segura e removível para facilitar a limpeza. M</t>
  </si>
  <si>
    <t>V &amp; M INFORMATICA LTDA - ME</t>
  </si>
  <si>
    <t xml:space="preserve">Pen Drive de 32 GB compatível com USB padrão 2.0, sem parte retrátil. </t>
  </si>
  <si>
    <t>339030-17</t>
  </si>
  <si>
    <t>Pregão 20/2015</t>
  </si>
  <si>
    <t>2.4</t>
  </si>
  <si>
    <t>PAULO SERGIO DE SOUZA CPF 789.253.126-20 - EPP</t>
  </si>
  <si>
    <t>Fita isolante adesiva anti-chama em rolo de 20m.</t>
  </si>
  <si>
    <t>339030-26</t>
  </si>
  <si>
    <t>27.14</t>
  </si>
  <si>
    <t>UNILEG COMERCIAL EIRELI - ME</t>
  </si>
  <si>
    <t>Computador notebook com as seguintes especificações: Processador: Intel Core i5 de 3ª Geração i53210M (2.5 Ghz, 4 Threads, 3 MB de cache); Memória RAM: 6 GB, Dual Channel, Padrão DDR3,</t>
  </si>
  <si>
    <t>3.11</t>
  </si>
  <si>
    <t>FM DISTRIBUIDORA LTDA - ME</t>
  </si>
  <si>
    <t>Caneta Laser Pointer - c/ controle Remoto + receptor USB. Apontador de slides com laser em formato de caneta com controle remoto para computador;Consiste em duas partes: transmissor (c</t>
  </si>
  <si>
    <t>39.5</t>
  </si>
  <si>
    <t>KONER TECNOLOGIA E INFORMACAO LTDA - ME</t>
  </si>
  <si>
    <t>IPAD - Tablet - características: Tela Retina 32GB 4G, com as seguintes especificações: Tela Retina, tela multi-touch de 7.9\" retroiluminado por LED; resolução de 2048 x 1536 pixels po</t>
  </si>
  <si>
    <t>4.10</t>
  </si>
  <si>
    <t>COMPRE ORIGINAL PONTO COM LTDA - ME</t>
  </si>
  <si>
    <t>Suíte Office 365 Universiy , assinatura de quatro anos que inclui os aplicativos Word, Excel. PowerPoint e Outlook, armazenamento em nuvem de OnDrive, permitindo o uso em dois disposi</t>
  </si>
  <si>
    <t>449039-93</t>
  </si>
  <si>
    <t>4.23</t>
  </si>
  <si>
    <t>Tubo capilar para microhematócrito, sem heparina (cx.com 500)</t>
  </si>
  <si>
    <t>42.3</t>
  </si>
  <si>
    <t xml:space="preserve">Espectrofotômetro visível, display touchscreen com interface interativa. Faixa de 340 a 900 nm com método analíticos gravados na memória. O equipamento deve ter capacidade de estocar </t>
  </si>
  <si>
    <t>Capital utilizado da inversão</t>
  </si>
  <si>
    <t>28.2</t>
  </si>
  <si>
    <t>Comercial Sphera</t>
  </si>
  <si>
    <t>Suporte filtração em vidro 47 mm 300 ml. Composto de funil, base, rolha e garra. Base em vidro sinterizado. Para análise bacteriológica de água, utilizando membranas estéreis de 47mm.</t>
  </si>
  <si>
    <t>Reposição para fechamento do custeio</t>
  </si>
  <si>
    <t>empenhou um só</t>
  </si>
  <si>
    <t>ok,</t>
  </si>
  <si>
    <t>Unidade Pagadora</t>
  </si>
  <si>
    <t>Data de Saída</t>
  </si>
  <si>
    <t>Horário de Saída</t>
  </si>
  <si>
    <t>Data de Retorno</t>
  </si>
  <si>
    <t>Horário de Retorno</t>
  </si>
  <si>
    <t>Qtd de Motoristas Efetivos</t>
  </si>
  <si>
    <t>Qtd de Motoristas Terceirizados</t>
  </si>
  <si>
    <t>Unidade Demandante</t>
  </si>
  <si>
    <t>Origem</t>
  </si>
  <si>
    <t>Destino</t>
  </si>
  <si>
    <t>Veículo</t>
  </si>
  <si>
    <t>Placa</t>
  </si>
  <si>
    <t>KM Rodados</t>
  </si>
  <si>
    <t>Gasto com Diárias</t>
  </si>
  <si>
    <t>Custo Operacional</t>
  </si>
  <si>
    <t>Instituto de Ciência e Tecnologia</t>
  </si>
  <si>
    <t>Requisição de transporte</t>
  </si>
  <si>
    <t>São Paulo</t>
  </si>
  <si>
    <t>GM ZAFIRA</t>
  </si>
  <si>
    <t>HLF-5434</t>
  </si>
  <si>
    <t>Centro Integrado de Assistência ao Servidor</t>
  </si>
  <si>
    <t>PCDP 400/15</t>
  </si>
  <si>
    <t>Poços de Caldas</t>
  </si>
  <si>
    <t>FIAT STRADA ADVENTURE</t>
  </si>
  <si>
    <t>HNH-5359</t>
  </si>
  <si>
    <t>Centro PC</t>
  </si>
  <si>
    <t>FORD RANGER XL</t>
  </si>
  <si>
    <t>GMF-5797</t>
  </si>
  <si>
    <t>Centro Poços de Caldas</t>
  </si>
  <si>
    <t>Caldas</t>
  </si>
  <si>
    <t>Poços de Caldas - MG</t>
  </si>
  <si>
    <t>PEUGEOT BOXER</t>
  </si>
  <si>
    <t>GMF-5900</t>
  </si>
  <si>
    <t>Empresa FUJITEC - São Carlos - SP-</t>
  </si>
  <si>
    <t>NISSAN GRAND LIVINA 18 SL</t>
  </si>
  <si>
    <t>GMF-7643</t>
  </si>
  <si>
    <t>Alfenas</t>
  </si>
  <si>
    <t>M&amp;G Fibras Brasil</t>
  </si>
  <si>
    <t>Mogi Mirim</t>
  </si>
  <si>
    <t>Campinas-SP</t>
  </si>
  <si>
    <t>Campinas / São Paulo</t>
  </si>
  <si>
    <t>Caldeira Vulcânica de Poços de Caldas</t>
  </si>
  <si>
    <t>Viracopos</t>
  </si>
  <si>
    <t>Proc. 23087.009827/2015-66 - Prof Laos A Hirano</t>
  </si>
  <si>
    <t>NISSAN GRAND LIVINA SL</t>
  </si>
  <si>
    <t>GMF-7596</t>
  </si>
  <si>
    <t>Campus Poços de Caldas</t>
  </si>
  <si>
    <t>M&amp;G Fibras - Poços de Caldas</t>
  </si>
  <si>
    <t>VOLVO MPOLO VIAGGIO B9R</t>
  </si>
  <si>
    <t>HHL-3232</t>
  </si>
  <si>
    <t>Requisição de transportes</t>
  </si>
  <si>
    <t>Guarulhos/SP</t>
  </si>
  <si>
    <t>INSTITUTO DE CIÊNCIA E TECNOLOGIA - 2015</t>
  </si>
  <si>
    <t>ICT - DIÁRIAS</t>
  </si>
  <si>
    <t>Númeroda Solicitação</t>
  </si>
  <si>
    <t>Nome do Proposto</t>
  </si>
  <si>
    <t>Empenho</t>
  </si>
  <si>
    <t>Valor Realizado</t>
  </si>
  <si>
    <t>000027/15</t>
  </si>
  <si>
    <t>DOUGLAS BEIRO</t>
  </si>
  <si>
    <t>153028152482015NE000013</t>
  </si>
  <si>
    <t>000269/15</t>
  </si>
  <si>
    <t>DEIVID ARIMATEA SALDANHA DE MELO</t>
  </si>
  <si>
    <t>000313/15</t>
  </si>
  <si>
    <t>CASSIUS ANDERSON MIQUELE DE MELO</t>
  </si>
  <si>
    <t>000314/15</t>
  </si>
  <si>
    <t>FERNANDO GONCALVES GARDIM</t>
  </si>
  <si>
    <t>000315/15</t>
  </si>
  <si>
    <t>GUSTAVO DO AMARAL VALDIVIESSO</t>
  </si>
  <si>
    <t>000400/15</t>
  </si>
  <si>
    <t>ALEXSSANDRO RAMOS DA CRUZ</t>
  </si>
  <si>
    <t>000401/15</t>
  </si>
  <si>
    <t>000402/15</t>
  </si>
  <si>
    <t>LEANDRO LODI</t>
  </si>
  <si>
    <t>000403/15</t>
  </si>
  <si>
    <t>000794/15</t>
  </si>
  <si>
    <t>ROBERTO BERTHOLDO</t>
  </si>
  <si>
    <t>001357/15</t>
  </si>
  <si>
    <t>IZABELLA CARNEIRO BASTOS</t>
  </si>
  <si>
    <t>001483/15</t>
  </si>
  <si>
    <t>MARCOS VINICIUS RODRIGUES</t>
  </si>
  <si>
    <t>001573/15</t>
  </si>
  <si>
    <t>PAULO AUGUSTO ZAITUNE PAMPLIN</t>
  </si>
  <si>
    <t>001833/15</t>
  </si>
  <si>
    <t>MAICON GOUVEA DE OLIVEIRA</t>
  </si>
  <si>
    <t>001834/15</t>
  </si>
  <si>
    <t>TANIA REGINA GIRALDI</t>
  </si>
  <si>
    <t>001923/15</t>
  </si>
  <si>
    <t>GISELLE PATRICIA SANCINETTI</t>
  </si>
  <si>
    <t>001930/15</t>
  </si>
  <si>
    <t>001934/15</t>
  </si>
  <si>
    <t>MARCOS VINICIUS FURTADO PERUCCI</t>
  </si>
  <si>
    <t>001942/15</t>
  </si>
  <si>
    <t>002017/15</t>
  </si>
  <si>
    <t>FLAVIO AUGUSTO DIAS DE OLIVEIRA</t>
  </si>
  <si>
    <t>002018/15</t>
  </si>
  <si>
    <t>MAURIELEM GUTERRES DALCIN</t>
  </si>
  <si>
    <t>Total Geral</t>
  </si>
  <si>
    <t>Diárias</t>
  </si>
  <si>
    <t>Transporte</t>
  </si>
  <si>
    <t>Saldo da Matriz com Contingenciamento de 10%</t>
  </si>
  <si>
    <t>Empenho de Colaborador Eventual - 2015NE000354</t>
  </si>
  <si>
    <t>Total 2015NE000013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</si>
</sst>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-R$ &quot;#,##0.00\ ;&quot; R$ -&quot;#\ ;@\ "/>
    <numFmt numFmtId="165" formatCode="#,##0.00\ ;\-#,##0.00\ ;&quot; -&quot;#\ ;@\ 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  <numFmt numFmtId="170" formatCode="&quot;Ativado&quot;;&quot;Ativado&quot;;&quot;Desativado&quot;"/>
    <numFmt numFmtId="171" formatCode="_-* #,##0.000_-;\-* #,##0.000_-;_-* &quot;-&quot;??_-;_-@_-"/>
    <numFmt numFmtId="172" formatCode="#,##0.00;\(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8"/>
      <name val="Arial Narrow"/>
      <family val="2"/>
    </font>
    <font>
      <sz val="14"/>
      <color indexed="9"/>
      <name val="Calibri"/>
      <family val="2"/>
    </font>
    <font>
      <sz val="10"/>
      <color indexed="10"/>
      <name val="Arial"/>
      <family val="2"/>
    </font>
    <font>
      <sz val="12"/>
      <color indexed="9"/>
      <name val="Calibri"/>
      <family val="2"/>
    </font>
    <font>
      <sz val="11"/>
      <color indexed="8"/>
      <name val="Arial Narrow"/>
      <family val="2"/>
    </font>
    <font>
      <sz val="6.6"/>
      <color indexed="8"/>
      <name val="Verdana"/>
      <family val="2"/>
    </font>
    <font>
      <sz val="8"/>
      <color indexed="63"/>
      <name val="Inherit"/>
      <family val="0"/>
    </font>
    <font>
      <sz val="11"/>
      <color indexed="8"/>
      <name val="Verdana"/>
      <family val="2"/>
    </font>
    <font>
      <sz val="6.6"/>
      <color indexed="63"/>
      <name val="Verdana"/>
      <family val="2"/>
    </font>
    <font>
      <sz val="8"/>
      <color indexed="8"/>
      <name val="Inherit"/>
      <family val="0"/>
    </font>
    <font>
      <b/>
      <sz val="9.9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4"/>
      <color theme="1"/>
      <name val="Arial Narrow"/>
      <family val="2"/>
    </font>
    <font>
      <sz val="14"/>
      <color theme="0"/>
      <name val="Calibri"/>
      <family val="2"/>
    </font>
    <font>
      <sz val="10"/>
      <color rgb="FFFF0000"/>
      <name val="Arial"/>
      <family val="2"/>
    </font>
    <font>
      <sz val="12"/>
      <color theme="0"/>
      <name val="Calibri"/>
      <family val="2"/>
    </font>
    <font>
      <sz val="11"/>
      <color rgb="FF000000"/>
      <name val="Arial Narrow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6.6"/>
      <color rgb="FF000000"/>
      <name val="Verdana"/>
      <family val="2"/>
    </font>
    <font>
      <sz val="8"/>
      <color rgb="FF222222"/>
      <name val="Inherit"/>
      <family val="0"/>
    </font>
    <font>
      <sz val="11"/>
      <color rgb="FF000000"/>
      <name val="Verdana"/>
      <family val="2"/>
    </font>
    <font>
      <sz val="6.6"/>
      <color rgb="FF222222"/>
      <name val="Verdana"/>
      <family val="2"/>
    </font>
    <font>
      <sz val="8"/>
      <color rgb="FF000000"/>
      <name val="Inherit"/>
      <family val="0"/>
    </font>
    <font>
      <b/>
      <sz val="9.9"/>
      <color rgb="FF05235E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A3C4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>
        <color theme="0"/>
      </right>
      <top style="thick">
        <color theme="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</border>
    <border>
      <left style="medium">
        <color rgb="FFAAAAAA"/>
      </left>
      <right/>
      <top style="medium">
        <color rgb="FFAAAAAA"/>
      </top>
      <bottom style="medium">
        <color rgb="FFAAAAAA"/>
      </bottom>
    </border>
    <border>
      <left/>
      <right/>
      <top style="medium">
        <color rgb="FFAAAAAA"/>
      </top>
      <bottom style="medium">
        <color rgb="FFAAAAAA"/>
      </bottom>
    </border>
    <border>
      <left/>
      <right style="medium">
        <color rgb="FFAAAAAA"/>
      </right>
      <top style="medium">
        <color rgb="FFAAAAAA"/>
      </top>
      <bottom style="medium">
        <color rgb="FFAAAAAA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>
        <color rgb="FFAAAAAA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2" fillId="17" borderId="0" applyNumberFormat="0" applyBorder="0" applyAlignment="0" applyProtection="0"/>
    <xf numFmtId="0" fontId="38" fillId="27" borderId="0" applyNumberFormat="0" applyBorder="0" applyAlignment="0" applyProtection="0"/>
    <xf numFmtId="0" fontId="2" fillId="19" borderId="0" applyNumberFormat="0" applyBorder="0" applyAlignment="0" applyProtection="0"/>
    <xf numFmtId="0" fontId="38" fillId="28" borderId="0" applyNumberFormat="0" applyBorder="0" applyAlignment="0" applyProtection="0"/>
    <xf numFmtId="0" fontId="2" fillId="29" borderId="0" applyNumberFormat="0" applyBorder="0" applyAlignment="0" applyProtection="0"/>
    <xf numFmtId="0" fontId="38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33" borderId="0" applyNumberFormat="0" applyBorder="0" applyAlignment="0" applyProtection="0"/>
    <xf numFmtId="0" fontId="39" fillId="34" borderId="0" applyNumberFormat="0" applyBorder="0" applyAlignment="0" applyProtection="0"/>
    <xf numFmtId="0" fontId="3" fillId="7" borderId="0" applyNumberFormat="0" applyBorder="0" applyAlignment="0" applyProtection="0"/>
    <xf numFmtId="0" fontId="40" fillId="35" borderId="1" applyNumberFormat="0" applyAlignment="0" applyProtection="0"/>
    <xf numFmtId="0" fontId="4" fillId="36" borderId="2" applyNumberFormat="0" applyAlignment="0" applyProtection="0"/>
    <xf numFmtId="0" fontId="41" fillId="37" borderId="3" applyNumberFormat="0" applyAlignment="0" applyProtection="0"/>
    <xf numFmtId="0" fontId="5" fillId="38" borderId="4" applyNumberFormat="0" applyAlignment="0" applyProtection="0"/>
    <xf numFmtId="0" fontId="42" fillId="0" borderId="5" applyNumberFormat="0" applyFill="0" applyAlignment="0" applyProtection="0"/>
    <xf numFmtId="0" fontId="6" fillId="0" borderId="6" applyNumberFormat="0" applyFill="0" applyAlignment="0" applyProtection="0"/>
    <xf numFmtId="0" fontId="38" fillId="39" borderId="0" applyNumberFormat="0" applyBorder="0" applyAlignment="0" applyProtection="0"/>
    <xf numFmtId="0" fontId="2" fillId="40" borderId="0" applyNumberFormat="0" applyBorder="0" applyAlignment="0" applyProtection="0"/>
    <xf numFmtId="0" fontId="38" fillId="41" borderId="0" applyNumberFormat="0" applyBorder="0" applyAlignment="0" applyProtection="0"/>
    <xf numFmtId="0" fontId="2" fillId="42" borderId="0" applyNumberFormat="0" applyBorder="0" applyAlignment="0" applyProtection="0"/>
    <xf numFmtId="0" fontId="38" fillId="43" borderId="0" applyNumberFormat="0" applyBorder="0" applyAlignment="0" applyProtection="0"/>
    <xf numFmtId="0" fontId="2" fillId="44" borderId="0" applyNumberFormat="0" applyBorder="0" applyAlignment="0" applyProtection="0"/>
    <xf numFmtId="0" fontId="38" fillId="45" borderId="0" applyNumberFormat="0" applyBorder="0" applyAlignment="0" applyProtection="0"/>
    <xf numFmtId="0" fontId="2" fillId="29" borderId="0" applyNumberFormat="0" applyBorder="0" applyAlignment="0" applyProtection="0"/>
    <xf numFmtId="0" fontId="38" fillId="46" borderId="0" applyNumberFormat="0" applyBorder="0" applyAlignment="0" applyProtection="0"/>
    <xf numFmtId="0" fontId="2" fillId="31" borderId="0" applyNumberFormat="0" applyBorder="0" applyAlignment="0" applyProtection="0"/>
    <xf numFmtId="0" fontId="38" fillId="47" borderId="0" applyNumberFormat="0" applyBorder="0" applyAlignment="0" applyProtection="0"/>
    <xf numFmtId="0" fontId="2" fillId="48" borderId="0" applyNumberFormat="0" applyBorder="0" applyAlignment="0" applyProtection="0"/>
    <xf numFmtId="0" fontId="43" fillId="49" borderId="1" applyNumberFormat="0" applyAlignment="0" applyProtection="0"/>
    <xf numFmtId="0" fontId="7" fillId="13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8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ill="0" applyBorder="0" applyAlignment="0" applyProtection="0"/>
    <xf numFmtId="0" fontId="47" fillId="51" borderId="0" applyNumberFormat="0" applyBorder="0" applyAlignment="0" applyProtection="0"/>
    <xf numFmtId="0" fontId="9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Alignment="0" applyProtection="0"/>
    <xf numFmtId="9" fontId="0" fillId="0" borderId="0" applyFont="0" applyFill="0" applyBorder="0" applyAlignment="0" applyProtection="0"/>
    <xf numFmtId="0" fontId="48" fillId="35" borderId="9" applyNumberFormat="0" applyAlignment="0" applyProtection="0"/>
    <xf numFmtId="0" fontId="10" fillId="36" borderId="10" applyNumberFormat="0" applyAlignment="0" applyProtection="0"/>
    <xf numFmtId="41" fontId="0" fillId="0" borderId="0" applyFont="0" applyFill="0" applyBorder="0" applyAlignment="0" applyProtection="0"/>
    <xf numFmtId="165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3" fillId="0" borderId="12" applyNumberFormat="0" applyFill="0" applyAlignment="0" applyProtection="0"/>
    <xf numFmtId="0" fontId="53" fillId="0" borderId="13" applyNumberFormat="0" applyFill="0" applyAlignment="0" applyProtection="0"/>
    <xf numFmtId="0" fontId="14" fillId="0" borderId="14" applyNumberFormat="0" applyFill="0" applyAlignment="0" applyProtection="0"/>
    <xf numFmtId="0" fontId="54" fillId="0" borderId="15" applyNumberFormat="0" applyFill="0" applyAlignment="0" applyProtection="0"/>
    <xf numFmtId="0" fontId="15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7" fillId="0" borderId="18" applyNumberFormat="0" applyFill="0" applyAlignment="0" applyProtection="0"/>
    <xf numFmtId="43" fontId="0" fillId="0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57" fillId="55" borderId="20" xfId="0" applyFont="1" applyFill="1" applyBorder="1" applyAlignment="1">
      <alignment horizontal="center" vertical="center" wrapText="1"/>
    </xf>
    <xf numFmtId="0" fontId="57" fillId="55" borderId="21" xfId="0" applyFont="1" applyFill="1" applyBorder="1" applyAlignment="1">
      <alignment horizontal="center" vertical="center" wrapText="1"/>
    </xf>
    <xf numFmtId="43" fontId="56" fillId="0" borderId="19" xfId="107" applyFont="1" applyBorder="1" applyAlignment="1">
      <alignment horizontal="center" vertical="center" wrapText="1"/>
    </xf>
    <xf numFmtId="43" fontId="56" fillId="0" borderId="22" xfId="107" applyFont="1" applyBorder="1" applyAlignment="1">
      <alignment horizontal="center" vertical="center" wrapText="1"/>
    </xf>
    <xf numFmtId="43" fontId="57" fillId="0" borderId="19" xfId="107" applyFont="1" applyBorder="1" applyAlignment="1">
      <alignment horizontal="center" wrapText="1"/>
    </xf>
    <xf numFmtId="43" fontId="0" fillId="0" borderId="0" xfId="107" applyFont="1" applyAlignment="1">
      <alignment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43" fontId="58" fillId="0" borderId="0" xfId="107" applyFont="1" applyAlignment="1">
      <alignment vertical="center"/>
    </xf>
    <xf numFmtId="0" fontId="58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43" fontId="58" fillId="0" borderId="0" xfId="107" applyFont="1" applyFill="1" applyAlignment="1">
      <alignment vertical="center"/>
    </xf>
    <xf numFmtId="49" fontId="59" fillId="56" borderId="23" xfId="0" applyNumberFormat="1" applyFont="1" applyFill="1" applyBorder="1" applyAlignment="1">
      <alignment horizontal="center" vertical="center"/>
    </xf>
    <xf numFmtId="49" fontId="59" fillId="56" borderId="23" xfId="0" applyNumberFormat="1" applyFont="1" applyFill="1" applyBorder="1" applyAlignment="1">
      <alignment horizontal="center" vertical="center" wrapText="1"/>
    </xf>
    <xf numFmtId="2" fontId="59" fillId="56" borderId="23" xfId="0" applyNumberFormat="1" applyFont="1" applyFill="1" applyBorder="1" applyAlignment="1">
      <alignment horizontal="left" vertical="center" wrapText="1"/>
    </xf>
    <xf numFmtId="2" fontId="59" fillId="56" borderId="23" xfId="0" applyNumberFormat="1" applyFont="1" applyFill="1" applyBorder="1" applyAlignment="1">
      <alignment horizontal="center" vertical="center" wrapText="1"/>
    </xf>
    <xf numFmtId="43" fontId="59" fillId="56" borderId="23" xfId="107" applyFont="1" applyFill="1" applyBorder="1" applyAlignment="1">
      <alignment horizontal="center" vertical="center" wrapText="1"/>
    </xf>
    <xf numFmtId="49" fontId="59" fillId="56" borderId="23" xfId="0" applyNumberFormat="1" applyFont="1" applyFill="1" applyBorder="1" applyAlignment="1">
      <alignment horizontal="left" vertical="center" wrapText="1"/>
    </xf>
    <xf numFmtId="49" fontId="58" fillId="0" borderId="23" xfId="0" applyNumberFormat="1" applyFont="1" applyFill="1" applyBorder="1" applyAlignment="1">
      <alignment horizontal="center" vertical="center"/>
    </xf>
    <xf numFmtId="49" fontId="58" fillId="0" borderId="23" xfId="0" applyNumberFormat="1" applyFont="1" applyFill="1" applyBorder="1" applyAlignment="1">
      <alignment horizontal="left" vertical="center" wrapText="1"/>
    </xf>
    <xf numFmtId="43" fontId="58" fillId="0" borderId="23" xfId="107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left" vertical="center"/>
    </xf>
    <xf numFmtId="49" fontId="58" fillId="57" borderId="23" xfId="0" applyNumberFormat="1" applyFont="1" applyFill="1" applyBorder="1" applyAlignment="1">
      <alignment horizontal="center" vertical="center"/>
    </xf>
    <xf numFmtId="49" fontId="58" fillId="57" borderId="23" xfId="0" applyNumberFormat="1" applyFont="1" applyFill="1" applyBorder="1" applyAlignment="1">
      <alignment horizontal="left" vertical="center" wrapText="1"/>
    </xf>
    <xf numFmtId="43" fontId="58" fillId="57" borderId="23" xfId="107" applyFont="1" applyFill="1" applyBorder="1" applyAlignment="1">
      <alignment horizontal="center" vertical="center"/>
    </xf>
    <xf numFmtId="0" fontId="58" fillId="57" borderId="23" xfId="0" applyFont="1" applyFill="1" applyBorder="1" applyAlignment="1">
      <alignment horizontal="left" vertical="center"/>
    </xf>
    <xf numFmtId="0" fontId="58" fillId="0" borderId="23" xfId="0" applyFont="1" applyFill="1" applyBorder="1" applyAlignment="1">
      <alignment horizontal="left" vertical="center"/>
    </xf>
    <xf numFmtId="43" fontId="58" fillId="0" borderId="0" xfId="107" applyFont="1" applyFill="1" applyAlignment="1">
      <alignment/>
    </xf>
    <xf numFmtId="3" fontId="58" fillId="0" borderId="0" xfId="0" applyNumberFormat="1" applyFont="1" applyFill="1" applyAlignment="1">
      <alignment vertical="center"/>
    </xf>
    <xf numFmtId="49" fontId="59" fillId="56" borderId="23" xfId="0" applyNumberFormat="1" applyFont="1" applyFill="1" applyBorder="1" applyAlignment="1">
      <alignment vertical="center"/>
    </xf>
    <xf numFmtId="49" fontId="58" fillId="0" borderId="23" xfId="0" applyNumberFormat="1" applyFont="1" applyFill="1" applyBorder="1" applyAlignment="1">
      <alignment vertical="center"/>
    </xf>
    <xf numFmtId="49" fontId="58" fillId="57" borderId="23" xfId="0" applyNumberFormat="1" applyFont="1" applyFill="1" applyBorder="1" applyAlignment="1">
      <alignment vertical="center"/>
    </xf>
    <xf numFmtId="49" fontId="24" fillId="38" borderId="24" xfId="0" applyNumberFormat="1" applyFont="1" applyFill="1" applyBorder="1" applyAlignment="1">
      <alignment horizontal="center" vertical="center" wrapText="1"/>
    </xf>
    <xf numFmtId="49" fontId="24" fillId="38" borderId="25" xfId="0" applyNumberFormat="1" applyFont="1" applyFill="1" applyBorder="1" applyAlignment="1">
      <alignment horizontal="center" vertical="center" wrapText="1"/>
    </xf>
    <xf numFmtId="2" fontId="24" fillId="38" borderId="25" xfId="0" applyNumberFormat="1" applyFont="1" applyFill="1" applyBorder="1" applyAlignment="1">
      <alignment horizontal="center" vertical="center" wrapText="1"/>
    </xf>
    <xf numFmtId="43" fontId="25" fillId="38" borderId="25" xfId="107" applyFont="1" applyFill="1" applyBorder="1" applyAlignment="1" applyProtection="1">
      <alignment horizontal="center" vertical="center" wrapText="1"/>
      <protection/>
    </xf>
    <xf numFmtId="43" fontId="25" fillId="0" borderId="25" xfId="107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25" fillId="0" borderId="25" xfId="0" applyFont="1" applyBorder="1" applyAlignment="1">
      <alignment vertical="center"/>
    </xf>
    <xf numFmtId="0" fontId="25" fillId="0" borderId="2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28" xfId="0" applyFont="1" applyBorder="1" applyAlignment="1">
      <alignment vertical="center" wrapText="1"/>
    </xf>
    <xf numFmtId="0" fontId="60" fillId="0" borderId="23" xfId="0" applyFont="1" applyBorder="1" applyAlignment="1">
      <alignment horizontal="center" vertical="center" wrapText="1"/>
    </xf>
    <xf numFmtId="43" fontId="60" fillId="0" borderId="28" xfId="107" applyFont="1" applyBorder="1" applyAlignment="1">
      <alignment horizontal="right" vertical="center" wrapText="1"/>
    </xf>
    <xf numFmtId="43" fontId="25" fillId="0" borderId="23" xfId="0" applyNumberFormat="1" applyFont="1" applyBorder="1" applyAlignment="1">
      <alignment horizontal="center" vertical="center" wrapText="1"/>
    </xf>
    <xf numFmtId="43" fontId="61" fillId="0" borderId="23" xfId="0" applyNumberFormat="1" applyFont="1" applyBorder="1" applyAlignment="1">
      <alignment horizontal="center" vertical="center" wrapText="1"/>
    </xf>
    <xf numFmtId="43" fontId="61" fillId="0" borderId="23" xfId="0" applyNumberFormat="1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43" fontId="25" fillId="58" borderId="23" xfId="0" applyNumberFormat="1" applyFont="1" applyFill="1" applyBorder="1" applyAlignment="1">
      <alignment horizontal="center" vertical="center" wrapText="1"/>
    </xf>
    <xf numFmtId="43" fontId="62" fillId="0" borderId="0" xfId="107" applyFont="1" applyFill="1" applyBorder="1" applyAlignment="1">
      <alignment horizontal="right" vertical="center" wrapText="1"/>
    </xf>
    <xf numFmtId="43" fontId="60" fillId="0" borderId="23" xfId="107" applyFont="1" applyFill="1" applyBorder="1" applyAlignment="1">
      <alignment horizontal="right" vertical="center" wrapText="1"/>
    </xf>
    <xf numFmtId="43" fontId="25" fillId="0" borderId="23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 wrapText="1"/>
    </xf>
    <xf numFmtId="43" fontId="60" fillId="0" borderId="28" xfId="0" applyNumberFormat="1" applyFont="1" applyBorder="1" applyAlignment="1">
      <alignment horizontal="center" vertical="center"/>
    </xf>
    <xf numFmtId="43" fontId="63" fillId="0" borderId="28" xfId="0" applyNumberFormat="1" applyFont="1" applyFill="1" applyBorder="1" applyAlignment="1">
      <alignment horizontal="center" vertical="center" wrapText="1"/>
    </xf>
    <xf numFmtId="43" fontId="63" fillId="0" borderId="28" xfId="0" applyNumberFormat="1" applyFont="1" applyBorder="1" applyAlignment="1">
      <alignment horizontal="center" vertical="center"/>
    </xf>
    <xf numFmtId="43" fontId="63" fillId="0" borderId="28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43" fontId="0" fillId="0" borderId="0" xfId="107" applyFont="1" applyAlignment="1">
      <alignment/>
    </xf>
    <xf numFmtId="43" fontId="64" fillId="0" borderId="19" xfId="107" applyFont="1" applyBorder="1" applyAlignment="1">
      <alignment horizontal="center" vertical="center" wrapText="1"/>
    </xf>
    <xf numFmtId="49" fontId="58" fillId="59" borderId="23" xfId="0" applyNumberFormat="1" applyFont="1" applyFill="1" applyBorder="1" applyAlignment="1">
      <alignment horizontal="center" vertical="center"/>
    </xf>
    <xf numFmtId="49" fontId="58" fillId="59" borderId="23" xfId="0" applyNumberFormat="1" applyFont="1" applyFill="1" applyBorder="1" applyAlignment="1">
      <alignment vertical="center"/>
    </xf>
    <xf numFmtId="49" fontId="58" fillId="59" borderId="23" xfId="0" applyNumberFormat="1" applyFont="1" applyFill="1" applyBorder="1" applyAlignment="1">
      <alignment horizontal="left" vertical="center" wrapText="1"/>
    </xf>
    <xf numFmtId="43" fontId="58" fillId="59" borderId="23" xfId="107" applyNumberFormat="1" applyFont="1" applyFill="1" applyBorder="1" applyAlignment="1">
      <alignment horizontal="center" vertical="center"/>
    </xf>
    <xf numFmtId="0" fontId="59" fillId="60" borderId="30" xfId="0" applyFont="1" applyFill="1" applyBorder="1" applyAlignment="1">
      <alignment horizontal="center" vertical="center"/>
    </xf>
    <xf numFmtId="0" fontId="59" fillId="60" borderId="30" xfId="0" applyFont="1" applyFill="1" applyBorder="1" applyAlignment="1">
      <alignment vertical="center"/>
    </xf>
    <xf numFmtId="0" fontId="59" fillId="61" borderId="30" xfId="0" applyFont="1" applyFill="1" applyBorder="1" applyAlignment="1">
      <alignment vertical="center"/>
    </xf>
    <xf numFmtId="0" fontId="59" fillId="61" borderId="30" xfId="0" applyFont="1" applyFill="1" applyBorder="1" applyAlignment="1">
      <alignment horizontal="left" vertical="center" wrapText="1"/>
    </xf>
    <xf numFmtId="43" fontId="59" fillId="61" borderId="30" xfId="0" applyNumberFormat="1" applyFont="1" applyFill="1" applyBorder="1" applyAlignment="1">
      <alignment vertical="center"/>
    </xf>
    <xf numFmtId="4" fontId="58" fillId="0" borderId="0" xfId="0" applyNumberFormat="1" applyFont="1" applyFill="1" applyAlignment="1">
      <alignment horizontal="right" vertical="center" wrapText="1"/>
    </xf>
    <xf numFmtId="0" fontId="58" fillId="0" borderId="0" xfId="0" applyFont="1" applyFill="1" applyAlignment="1">
      <alignment horizontal="right" vertical="center" wrapText="1"/>
    </xf>
    <xf numFmtId="0" fontId="58" fillId="0" borderId="0" xfId="0" applyFont="1" applyAlignment="1">
      <alignment horizontal="right" vertical="center"/>
    </xf>
    <xf numFmtId="4" fontId="58" fillId="0" borderId="0" xfId="0" applyNumberFormat="1" applyFont="1" applyAlignment="1">
      <alignment horizontal="right" vertical="center"/>
    </xf>
    <xf numFmtId="0" fontId="65" fillId="60" borderId="0" xfId="0" applyFont="1" applyFill="1" applyBorder="1" applyAlignment="1">
      <alignment horizontal="center" vertical="center"/>
    </xf>
    <xf numFmtId="0" fontId="65" fillId="60" borderId="0" xfId="0" applyFont="1" applyFill="1" applyBorder="1" applyAlignment="1">
      <alignment vertical="center"/>
    </xf>
    <xf numFmtId="0" fontId="65" fillId="61" borderId="0" xfId="0" applyFont="1" applyFill="1" applyBorder="1" applyAlignment="1">
      <alignment vertical="center"/>
    </xf>
    <xf numFmtId="0" fontId="65" fillId="61" borderId="0" xfId="0" applyFont="1" applyFill="1" applyBorder="1" applyAlignment="1">
      <alignment horizontal="left" vertical="center" wrapText="1"/>
    </xf>
    <xf numFmtId="43" fontId="65" fillId="61" borderId="0" xfId="0" applyNumberFormat="1" applyFont="1" applyFill="1" applyBorder="1" applyAlignment="1">
      <alignment vertical="center"/>
    </xf>
    <xf numFmtId="0" fontId="65" fillId="61" borderId="0" xfId="0" applyFont="1" applyFill="1" applyBorder="1" applyAlignment="1">
      <alignment horizontal="left" vertical="center"/>
    </xf>
    <xf numFmtId="49" fontId="58" fillId="0" borderId="29" xfId="0" applyNumberFormat="1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left" vertical="center"/>
    </xf>
    <xf numFmtId="49" fontId="58" fillId="0" borderId="28" xfId="0" applyNumberFormat="1" applyFont="1" applyFill="1" applyBorder="1" applyAlignment="1">
      <alignment horizontal="center" vertical="center"/>
    </xf>
    <xf numFmtId="49" fontId="58" fillId="0" borderId="28" xfId="0" applyNumberFormat="1" applyFont="1" applyFill="1" applyBorder="1" applyAlignment="1">
      <alignment horizontal="left" vertical="center" wrapText="1"/>
    </xf>
    <xf numFmtId="43" fontId="58" fillId="0" borderId="28" xfId="107" applyFont="1" applyFill="1" applyBorder="1" applyAlignment="1">
      <alignment horizontal="center" vertical="center"/>
    </xf>
    <xf numFmtId="0" fontId="66" fillId="0" borderId="23" xfId="0" applyFont="1" applyBorder="1" applyAlignment="1">
      <alignment horizontal="center" vertical="top" wrapText="1"/>
    </xf>
    <xf numFmtId="0" fontId="66" fillId="0" borderId="23" xfId="0" applyFont="1" applyBorder="1" applyAlignment="1">
      <alignment vertical="center" wrapText="1"/>
    </xf>
    <xf numFmtId="0" fontId="66" fillId="0" borderId="23" xfId="0" applyFont="1" applyBorder="1" applyAlignment="1">
      <alignment horizontal="right" vertical="top" wrapText="1"/>
    </xf>
    <xf numFmtId="4" fontId="66" fillId="0" borderId="23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58" fillId="0" borderId="0" xfId="0" applyNumberFormat="1" applyFont="1" applyAlignment="1">
      <alignment horizontal="right" vertical="center"/>
    </xf>
    <xf numFmtId="3" fontId="58" fillId="0" borderId="0" xfId="0" applyNumberFormat="1" applyFont="1" applyFill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0" fillId="0" borderId="23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43" fontId="67" fillId="0" borderId="0" xfId="107" applyFont="1" applyAlignment="1">
      <alignment/>
    </xf>
    <xf numFmtId="0" fontId="0" fillId="2" borderId="31" xfId="15" applyBorder="1" applyAlignment="1">
      <alignment horizontal="center" wrapText="1"/>
    </xf>
    <xf numFmtId="14" fontId="0" fillId="2" borderId="31" xfId="15" applyNumberFormat="1" applyBorder="1" applyAlignment="1">
      <alignment horizontal="center" wrapText="1"/>
    </xf>
    <xf numFmtId="20" fontId="0" fillId="2" borderId="31" xfId="15" applyNumberFormat="1" applyBorder="1" applyAlignment="1">
      <alignment horizontal="center" wrapText="1"/>
    </xf>
    <xf numFmtId="43" fontId="0" fillId="2" borderId="31" xfId="15" applyNumberFormat="1" applyBorder="1" applyAlignment="1">
      <alignment horizontal="center" wrapText="1"/>
    </xf>
    <xf numFmtId="0" fontId="0" fillId="2" borderId="32" xfId="15" applyBorder="1" applyAlignment="1">
      <alignment horizontal="center" wrapText="1"/>
    </xf>
    <xf numFmtId="43" fontId="0" fillId="2" borderId="32" xfId="15" applyNumberFormat="1" applyBorder="1" applyAlignment="1">
      <alignment horizontal="center" wrapText="1"/>
    </xf>
    <xf numFmtId="14" fontId="0" fillId="2" borderId="32" xfId="15" applyNumberFormat="1" applyBorder="1" applyAlignment="1">
      <alignment horizontal="center" wrapText="1"/>
    </xf>
    <xf numFmtId="20" fontId="0" fillId="2" borderId="32" xfId="15" applyNumberFormat="1" applyBorder="1" applyAlignment="1">
      <alignment horizontal="center" wrapText="1"/>
    </xf>
    <xf numFmtId="0" fontId="55" fillId="24" borderId="33" xfId="15" applyFont="1" applyFill="1" applyBorder="1" applyAlignment="1">
      <alignment horizontal="center" wrapText="1"/>
    </xf>
    <xf numFmtId="0" fontId="55" fillId="24" borderId="34" xfId="15" applyFont="1" applyFill="1" applyBorder="1" applyAlignment="1">
      <alignment horizontal="center" wrapText="1"/>
    </xf>
    <xf numFmtId="43" fontId="55" fillId="24" borderId="34" xfId="15" applyNumberFormat="1" applyFont="1" applyFill="1" applyBorder="1" applyAlignment="1">
      <alignment horizontal="center" wrapText="1"/>
    </xf>
    <xf numFmtId="43" fontId="55" fillId="24" borderId="35" xfId="15" applyNumberFormat="1" applyFont="1" applyFill="1" applyBorder="1" applyAlignment="1">
      <alignment horizontal="center" wrapText="1"/>
    </xf>
    <xf numFmtId="0" fontId="55" fillId="24" borderId="23" xfId="15" applyFont="1" applyFill="1" applyBorder="1" applyAlignment="1">
      <alignment horizontal="center" wrapText="1"/>
    </xf>
    <xf numFmtId="43" fontId="55" fillId="24" borderId="23" xfId="15" applyNumberFormat="1" applyFont="1" applyFill="1" applyBorder="1" applyAlignment="1">
      <alignment horizontal="center" wrapText="1"/>
    </xf>
    <xf numFmtId="0" fontId="68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0" fillId="0" borderId="0" xfId="0" applyFill="1" applyAlignment="1">
      <alignment/>
    </xf>
    <xf numFmtId="0" fontId="69" fillId="62" borderId="36" xfId="0" applyFont="1" applyFill="1" applyBorder="1" applyAlignment="1">
      <alignment horizontal="center" vertical="center" wrapText="1"/>
    </xf>
    <xf numFmtId="0" fontId="44" fillId="63" borderId="36" xfId="73" applyFill="1" applyBorder="1" applyAlignment="1" applyProtection="1">
      <alignment horizontal="left" vertical="center" wrapText="1" indent="1"/>
      <protection/>
    </xf>
    <xf numFmtId="0" fontId="70" fillId="63" borderId="36" xfId="0" applyFont="1" applyFill="1" applyBorder="1" applyAlignment="1">
      <alignment horizontal="left" vertical="center" wrapText="1" indent="1"/>
    </xf>
    <xf numFmtId="0" fontId="71" fillId="63" borderId="37" xfId="0" applyFont="1" applyFill="1" applyBorder="1" applyAlignment="1">
      <alignment vertical="center" wrapText="1"/>
    </xf>
    <xf numFmtId="0" fontId="0" fillId="0" borderId="38" xfId="0" applyBorder="1" applyAlignment="1">
      <alignment/>
    </xf>
    <xf numFmtId="0" fontId="72" fillId="63" borderId="37" xfId="0" applyFont="1" applyFill="1" applyBorder="1" applyAlignment="1">
      <alignment vertical="center" wrapText="1"/>
    </xf>
    <xf numFmtId="0" fontId="71" fillId="64" borderId="37" xfId="0" applyFont="1" applyFill="1" applyBorder="1" applyAlignment="1">
      <alignment vertical="center" wrapText="1"/>
    </xf>
    <xf numFmtId="0" fontId="72" fillId="63" borderId="38" xfId="0" applyFont="1" applyFill="1" applyBorder="1" applyAlignment="1">
      <alignment vertical="center" wrapText="1"/>
    </xf>
    <xf numFmtId="0" fontId="71" fillId="63" borderId="38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56" fillId="0" borderId="20" xfId="0" applyFont="1" applyFill="1" applyBorder="1" applyAlignment="1">
      <alignment horizontal="center" wrapText="1"/>
    </xf>
    <xf numFmtId="43" fontId="0" fillId="0" borderId="20" xfId="0" applyNumberFormat="1" applyFont="1" applyBorder="1" applyAlignment="1">
      <alignment/>
    </xf>
    <xf numFmtId="0" fontId="56" fillId="2" borderId="19" xfId="0" applyFont="1" applyFill="1" applyBorder="1" applyAlignment="1">
      <alignment horizontal="center" wrapText="1"/>
    </xf>
    <xf numFmtId="43" fontId="56" fillId="2" borderId="19" xfId="107" applyFont="1" applyFill="1" applyBorder="1" applyAlignment="1">
      <alignment horizontal="center" wrapText="1"/>
    </xf>
    <xf numFmtId="43" fontId="57" fillId="2" borderId="19" xfId="107" applyFont="1" applyFill="1" applyBorder="1" applyAlignment="1">
      <alignment horizontal="center" wrapText="1"/>
    </xf>
    <xf numFmtId="43" fontId="0" fillId="2" borderId="20" xfId="0" applyNumberFormat="1" applyFill="1" applyBorder="1" applyAlignment="1">
      <alignment/>
    </xf>
    <xf numFmtId="49" fontId="58" fillId="26" borderId="23" xfId="0" applyNumberFormat="1" applyFont="1" applyFill="1" applyBorder="1" applyAlignment="1">
      <alignment horizontal="center" vertical="center"/>
    </xf>
    <xf numFmtId="49" fontId="58" fillId="26" borderId="23" xfId="0" applyNumberFormat="1" applyFont="1" applyFill="1" applyBorder="1" applyAlignment="1">
      <alignment vertical="center"/>
    </xf>
    <xf numFmtId="49" fontId="58" fillId="26" borderId="23" xfId="0" applyNumberFormat="1" applyFont="1" applyFill="1" applyBorder="1" applyAlignment="1">
      <alignment horizontal="left" vertical="center" wrapText="1"/>
    </xf>
    <xf numFmtId="43" fontId="58" fillId="26" borderId="23" xfId="107" applyFont="1" applyFill="1" applyBorder="1" applyAlignment="1">
      <alignment horizontal="center" vertical="center"/>
    </xf>
    <xf numFmtId="0" fontId="58" fillId="26" borderId="23" xfId="0" applyFont="1" applyFill="1" applyBorder="1" applyAlignment="1">
      <alignment horizontal="left" vertical="center"/>
    </xf>
    <xf numFmtId="0" fontId="58" fillId="26" borderId="23" xfId="0" applyFont="1" applyFill="1" applyBorder="1" applyAlignment="1">
      <alignment horizontal="left" vertical="center"/>
    </xf>
    <xf numFmtId="43" fontId="67" fillId="0" borderId="29" xfId="107" applyFont="1" applyBorder="1" applyAlignment="1">
      <alignment horizontal="right" vertical="center" wrapText="1"/>
    </xf>
    <xf numFmtId="43" fontId="69" fillId="62" borderId="36" xfId="107" applyFont="1" applyFill="1" applyBorder="1" applyAlignment="1">
      <alignment horizontal="center" vertical="center" wrapText="1"/>
    </xf>
    <xf numFmtId="43" fontId="70" fillId="63" borderId="36" xfId="107" applyFont="1" applyFill="1" applyBorder="1" applyAlignment="1">
      <alignment horizontal="right" vertical="center" wrapText="1" indent="1"/>
    </xf>
    <xf numFmtId="43" fontId="0" fillId="0" borderId="39" xfId="107" applyFont="1" applyBorder="1" applyAlignment="1">
      <alignment/>
    </xf>
    <xf numFmtId="43" fontId="70" fillId="64" borderId="36" xfId="107" applyFont="1" applyFill="1" applyBorder="1" applyAlignment="1">
      <alignment horizontal="right" vertical="center" wrapText="1" indent="1"/>
    </xf>
    <xf numFmtId="43" fontId="72" fillId="63" borderId="39" xfId="107" applyFont="1" applyFill="1" applyBorder="1" applyAlignment="1">
      <alignment vertical="center" wrapText="1"/>
    </xf>
    <xf numFmtId="43" fontId="73" fillId="62" borderId="36" xfId="107" applyFont="1" applyFill="1" applyBorder="1" applyAlignment="1">
      <alignment horizontal="right" vertical="center" wrapText="1" indent="1"/>
    </xf>
    <xf numFmtId="43" fontId="0" fillId="0" borderId="0" xfId="107" applyFont="1" applyAlignment="1">
      <alignment/>
    </xf>
    <xf numFmtId="43" fontId="0" fillId="0" borderId="20" xfId="107" applyFont="1" applyBorder="1" applyAlignment="1">
      <alignment/>
    </xf>
    <xf numFmtId="43" fontId="0" fillId="2" borderId="21" xfId="107" applyFont="1" applyFill="1" applyBorder="1" applyAlignment="1">
      <alignment/>
    </xf>
    <xf numFmtId="0" fontId="55" fillId="65" borderId="40" xfId="0" applyFont="1" applyFill="1" applyBorder="1" applyAlignment="1">
      <alignment horizontal="center"/>
    </xf>
    <xf numFmtId="0" fontId="55" fillId="65" borderId="41" xfId="0" applyFont="1" applyFill="1" applyBorder="1" applyAlignment="1">
      <alignment horizontal="center"/>
    </xf>
    <xf numFmtId="0" fontId="55" fillId="65" borderId="42" xfId="0" applyFont="1" applyFill="1" applyBorder="1" applyAlignment="1">
      <alignment horizontal="center"/>
    </xf>
    <xf numFmtId="0" fontId="74" fillId="0" borderId="43" xfId="0" applyFont="1" applyBorder="1" applyAlignment="1">
      <alignment horizontal="center" wrapText="1"/>
    </xf>
    <xf numFmtId="0" fontId="70" fillId="63" borderId="37" xfId="0" applyFont="1" applyFill="1" applyBorder="1" applyAlignment="1">
      <alignment horizontal="center" vertical="center" wrapText="1"/>
    </xf>
    <xf numFmtId="0" fontId="70" fillId="63" borderId="38" xfId="0" applyFont="1" applyFill="1" applyBorder="1" applyAlignment="1">
      <alignment horizontal="center" vertical="center" wrapText="1"/>
    </xf>
    <xf numFmtId="0" fontId="70" fillId="63" borderId="39" xfId="0" applyFont="1" applyFill="1" applyBorder="1" applyAlignment="1">
      <alignment horizontal="center" vertical="center" wrapText="1"/>
    </xf>
    <xf numFmtId="0" fontId="71" fillId="62" borderId="37" xfId="0" applyFont="1" applyFill="1" applyBorder="1" applyAlignment="1">
      <alignment horizontal="left" vertical="center" wrapText="1"/>
    </xf>
    <xf numFmtId="0" fontId="71" fillId="62" borderId="38" xfId="0" applyFont="1" applyFill="1" applyBorder="1" applyAlignment="1">
      <alignment horizontal="left" vertical="center" wrapText="1"/>
    </xf>
    <xf numFmtId="0" fontId="71" fillId="62" borderId="39" xfId="0" applyFont="1" applyFill="1" applyBorder="1" applyAlignment="1">
      <alignment horizontal="left" vertical="center" wrapText="1"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Moeda 2" xfId="79"/>
    <cellStyle name="Neutra" xfId="80"/>
    <cellStyle name="Neutra 2" xfId="81"/>
    <cellStyle name="Normal 2" xfId="82"/>
    <cellStyle name="Normal 3" xfId="83"/>
    <cellStyle name="Nota" xfId="84"/>
    <cellStyle name="Nota 2" xfId="85"/>
    <cellStyle name="Percent" xfId="86"/>
    <cellStyle name="Saída" xfId="87"/>
    <cellStyle name="Saída 2" xfId="88"/>
    <cellStyle name="Comma [0]" xfId="89"/>
    <cellStyle name="Separador de milhares 2" xfId="90"/>
    <cellStyle name="Texto de Aviso" xfId="91"/>
    <cellStyle name="Texto de Aviso 2" xfId="92"/>
    <cellStyle name="Texto Explicativo" xfId="93"/>
    <cellStyle name="Texto Explicativo 2" xfId="94"/>
    <cellStyle name="Título" xfId="95"/>
    <cellStyle name="Título 1" xfId="96"/>
    <cellStyle name="Título 1 2" xfId="97"/>
    <cellStyle name="Título 2" xfId="98"/>
    <cellStyle name="Título 2 2" xfId="99"/>
    <cellStyle name="Título 3" xfId="100"/>
    <cellStyle name="Título 3 2" xfId="101"/>
    <cellStyle name="Título 4" xfId="102"/>
    <cellStyle name="Título 4 2" xfId="103"/>
    <cellStyle name="Título 5" xfId="104"/>
    <cellStyle name="Total" xfId="105"/>
    <cellStyle name="Total 2" xfId="106"/>
    <cellStyle name="Comma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T146" comment="" totalsRowCount="1">
  <autoFilter ref="A1:T146"/>
  <tableColumns count="20">
    <tableColumn id="1" name="Modalidade"/>
    <tableColumn id="2" name="Pré-Empenho"/>
    <tableColumn id="3" name="Empresa"/>
    <tableColumn id="4" name="UGR"/>
    <tableColumn id="5" name="PTRES"/>
    <tableColumn id="6" name="Fonte"/>
    <tableColumn id="7" name="PI - Enq."/>
    <tableColumn id="8" name="PI - Ação"/>
    <tableColumn id="9" name="PI - Etapa"/>
    <tableColumn id="10" name="PI - Categoria"/>
    <tableColumn id="11" name="PI - Modalidade"/>
    <tableColumn id="12" name="ID"/>
    <tableColumn id="13" name="Item"/>
    <tableColumn id="14" name="Nome"/>
    <tableColumn id="15" name="Unidade"/>
    <tableColumn id="16" name="Qtde "/>
    <tableColumn id="17" name="Valor Uni R$"/>
    <tableColumn id="18" name="Valor Tot R$" totalsRowFunction="sum"/>
    <tableColumn id="19" name="SIAFI"/>
    <tableColumn id="20" name="Colunas1" totalsRowFunction="count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8" name="Tabela133423" displayName="Tabela133423" ref="A1:Z65" comment="" totalsRowCount="1">
  <autoFilter ref="A1:Z65"/>
  <tableColumns count="26">
    <tableColumn id="1" name="Modalidade"/>
    <tableColumn id="2" name="Pré-Empenho"/>
    <tableColumn id="3" name="Empresa"/>
    <tableColumn id="4" name="UGR"/>
    <tableColumn id="5" name="Recurso de Inversão"/>
    <tableColumn id="6" name="Prioridade 1"/>
    <tableColumn id="7" name="Prioridade 2"/>
    <tableColumn id="8" name="Prioridade 3"/>
    <tableColumn id="9" name="ID"/>
    <tableColumn id="10" name="Item"/>
    <tableColumn id="11" name="Nome"/>
    <tableColumn id="12" name="Unidade"/>
    <tableColumn id="13" name="Qtde "/>
    <tableColumn id="20" name="Colunas1"/>
    <tableColumn id="14" name="Valor Uni R$"/>
    <tableColumn id="15" name="Valor Tot R$" totalsRowFunction="sum"/>
    <tableColumn id="16" name="SIAFI"/>
    <tableColumn id="27" name="Valor com Recursos da Unidade" totalsRowFunction="sum"/>
    <tableColumn id="17" name="Valor para Prioridade 1" totalsRowFunction="sum"/>
    <tableColumn id="18" name="Valor para Prioridade 2" totalsRowFunction="sum"/>
    <tableColumn id="19" name="Valor para Prioridade 3" totalsRowFunction="sum"/>
    <tableColumn id="23" name="Não vai empenhar" totalsRowFunction="sum"/>
    <tableColumn id="21" name="Empenhou/ Pendente"/>
    <tableColumn id="22" name="Localizei o pré-empenho"/>
    <tableColumn id="25" name="Tipo de Item"/>
    <tableColumn id="24" name="Contabilizar (Marcar um X)" totalsRowFunction="cou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2.scdp.gov.br/novoscdp/pages/consultar_solicitacao/consultar_solicitacao_detalhes.xhtml?idPcdp=11413163" TargetMode="External" /><Relationship Id="rId2" Type="http://schemas.openxmlformats.org/officeDocument/2006/relationships/hyperlink" Target="https://www2.scdp.gov.br/novoscdp/pages/consultar_solicitacao/consultar_solicitacao_detalhes.xhtml?idPcdp=11538914" TargetMode="External" /><Relationship Id="rId3" Type="http://schemas.openxmlformats.org/officeDocument/2006/relationships/hyperlink" Target="https://www2.scdp.gov.br/novoscdp/pages/consultar_solicitacao/consultar_solicitacao_detalhes.xhtml?idPcdp=11560712" TargetMode="External" /><Relationship Id="rId4" Type="http://schemas.openxmlformats.org/officeDocument/2006/relationships/hyperlink" Target="https://www2.scdp.gov.br/novoscdp/pages/consultar_solicitacao/consultar_solicitacao_detalhes.xhtml?idPcdp=11560821" TargetMode="External" /><Relationship Id="rId5" Type="http://schemas.openxmlformats.org/officeDocument/2006/relationships/hyperlink" Target="https://www2.scdp.gov.br/novoscdp/pages/consultar_solicitacao/consultar_solicitacao_detalhes.xhtml?idPcdp=11560870" TargetMode="External" /><Relationship Id="rId6" Type="http://schemas.openxmlformats.org/officeDocument/2006/relationships/hyperlink" Target="https://www2.scdp.gov.br/novoscdp/pages/consultar_solicitacao/consultar_solicitacao_detalhes.xhtml?idPcdp=11581261" TargetMode="External" /><Relationship Id="rId7" Type="http://schemas.openxmlformats.org/officeDocument/2006/relationships/hyperlink" Target="https://www2.scdp.gov.br/novoscdp/pages/consultar_solicitacao/consultar_solicitacao_detalhes.xhtml?idPcdp=11588545" TargetMode="External" /><Relationship Id="rId8" Type="http://schemas.openxmlformats.org/officeDocument/2006/relationships/hyperlink" Target="https://www2.scdp.gov.br/novoscdp/pages/consultar_solicitacao/consultar_solicitacao_detalhes.xhtml?idPcdp=11588643" TargetMode="External" /><Relationship Id="rId9" Type="http://schemas.openxmlformats.org/officeDocument/2006/relationships/hyperlink" Target="https://www2.scdp.gov.br/novoscdp/pages/consultar_solicitacao/consultar_solicitacao_detalhes.xhtml?idPcdp=11588697" TargetMode="External" /><Relationship Id="rId10" Type="http://schemas.openxmlformats.org/officeDocument/2006/relationships/hyperlink" Target="https://www2.scdp.gov.br/novoscdp/pages/consultar_solicitacao/consultar_solicitacao_detalhes.xhtml?idPcdp=11788116" TargetMode="External" /><Relationship Id="rId11" Type="http://schemas.openxmlformats.org/officeDocument/2006/relationships/hyperlink" Target="https://www2.scdp.gov.br/novoscdp/pages/consultar_solicitacao/consultar_solicitacao_detalhes.xhtml?idPcdp=12002213" TargetMode="External" /><Relationship Id="rId12" Type="http://schemas.openxmlformats.org/officeDocument/2006/relationships/hyperlink" Target="https://www2.scdp.gov.br/novoscdp/pages/consultar_solicitacao/consultar_solicitacao_detalhes.xhtml?idPcdp=12064366" TargetMode="External" /><Relationship Id="rId13" Type="http://schemas.openxmlformats.org/officeDocument/2006/relationships/hyperlink" Target="https://www2.scdp.gov.br/novoscdp/pages/consultar_solicitacao/consultar_solicitacao_detalhes.xhtml?idPcdp=12101081" TargetMode="External" /><Relationship Id="rId14" Type="http://schemas.openxmlformats.org/officeDocument/2006/relationships/hyperlink" Target="https://www2.scdp.gov.br/novoscdp/pages/consultar_solicitacao/consultar_solicitacao_detalhes.xhtml?idPcdp=12034286" TargetMode="External" /><Relationship Id="rId15" Type="http://schemas.openxmlformats.org/officeDocument/2006/relationships/hyperlink" Target="https://www2.scdp.gov.br/novoscdp/pages/consultar_solicitacao/consultar_solicitacao_detalhes.xhtml?idPcdp=12209427" TargetMode="External" /><Relationship Id="rId16" Type="http://schemas.openxmlformats.org/officeDocument/2006/relationships/hyperlink" Target="https://www2.scdp.gov.br/novoscdp/pages/consultar_solicitacao/consultar_solicitacao_detalhes.xhtml?idPcdp=12209879" TargetMode="External" /><Relationship Id="rId17" Type="http://schemas.openxmlformats.org/officeDocument/2006/relationships/hyperlink" Target="https://www2.scdp.gov.br/novoscdp/pages/consultar_solicitacao/consultar_solicitacao_detalhes.xhtml?idPcdp=12241648" TargetMode="External" /><Relationship Id="rId18" Type="http://schemas.openxmlformats.org/officeDocument/2006/relationships/hyperlink" Target="https://www2.scdp.gov.br/novoscdp/pages/consultar_solicitacao/consultar_solicitacao_detalhes.xhtml?idPcdp=12243187" TargetMode="External" /><Relationship Id="rId19" Type="http://schemas.openxmlformats.org/officeDocument/2006/relationships/hyperlink" Target="https://www2.scdp.gov.br/novoscdp/pages/consultar_solicitacao/consultar_solicitacao_detalhes.xhtml?idPcdp=12243530" TargetMode="External" /><Relationship Id="rId20" Type="http://schemas.openxmlformats.org/officeDocument/2006/relationships/hyperlink" Target="https://www2.scdp.gov.br/novoscdp/pages/consultar_solicitacao/consultar_solicitacao_detalhes.xhtml?idPcdp=12268784" TargetMode="External" /><Relationship Id="rId21" Type="http://schemas.openxmlformats.org/officeDocument/2006/relationships/hyperlink" Target="https://www2.scdp.gov.br/novoscdp/pages/consultar_solicitacao/consultar_solicitacao_detalhes.xhtml?idPcdp=12268766" TargetMode="External" /><Relationship Id="rId2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44.28125" style="0" bestFit="1" customWidth="1"/>
    <col min="2" max="2" width="11.421875" style="0" bestFit="1" customWidth="1"/>
    <col min="3" max="3" width="11.7109375" style="0" bestFit="1" customWidth="1"/>
    <col min="4" max="4" width="19.8515625" style="0" hidden="1" customWidth="1"/>
    <col min="5" max="5" width="17.00390625" style="0" customWidth="1"/>
    <col min="6" max="6" width="25.421875" style="0" customWidth="1"/>
    <col min="8" max="8" width="11.57421875" style="9" bestFit="1" customWidth="1"/>
  </cols>
  <sheetData>
    <row r="1" spans="1:4" ht="15.75" thickBot="1">
      <c r="A1" s="163" t="s">
        <v>531</v>
      </c>
      <c r="B1" s="164"/>
      <c r="C1" s="165"/>
      <c r="D1" s="1"/>
    </row>
    <row r="2" ht="15.75" thickBot="1"/>
    <row r="3" spans="2:4" ht="15.75" thickBot="1">
      <c r="B3" s="4" t="s">
        <v>20</v>
      </c>
      <c r="C3" s="5" t="s">
        <v>21</v>
      </c>
      <c r="D3" s="5" t="s">
        <v>21</v>
      </c>
    </row>
    <row r="4" spans="1:4" ht="15.75" thickBot="1">
      <c r="A4" s="3" t="s">
        <v>214</v>
      </c>
      <c r="B4" s="6">
        <v>100000</v>
      </c>
      <c r="C4" s="7">
        <v>272113.64</v>
      </c>
      <c r="D4" s="7">
        <v>55254.73</v>
      </c>
    </row>
    <row r="5" spans="1:4" ht="30.75" thickBot="1">
      <c r="A5" s="140" t="s">
        <v>215</v>
      </c>
      <c r="B5" s="6">
        <f>B4*0.5</f>
        <v>50000</v>
      </c>
      <c r="C5" s="6">
        <f>C4*0.9</f>
        <v>244902.276</v>
      </c>
      <c r="D5" s="7"/>
    </row>
    <row r="6" spans="1:4" ht="15.75" thickBot="1">
      <c r="A6" s="2" t="s">
        <v>19</v>
      </c>
      <c r="B6" s="6">
        <f>'Capital - Prioridades'!R65</f>
        <v>50409</v>
      </c>
      <c r="C6" s="6">
        <f>'Já empenhados'!R146</f>
        <v>180799.66999999995</v>
      </c>
      <c r="D6" s="6">
        <f>C6</f>
        <v>180799.66999999995</v>
      </c>
    </row>
    <row r="7" spans="1:4" ht="15.75" thickBot="1">
      <c r="A7" s="2" t="s">
        <v>436</v>
      </c>
      <c r="B7" s="6">
        <v>409</v>
      </c>
      <c r="C7" s="75">
        <f>-B7</f>
        <v>-409</v>
      </c>
      <c r="D7" s="6"/>
    </row>
    <row r="8" spans="1:8" ht="15.75" thickBot="1">
      <c r="A8" s="2" t="s">
        <v>436</v>
      </c>
      <c r="B8" s="6">
        <v>65946.54</v>
      </c>
      <c r="C8" s="6">
        <v>65946.54</v>
      </c>
      <c r="D8" s="6"/>
      <c r="H8" s="74"/>
    </row>
    <row r="9" spans="1:8" ht="15.75" thickBot="1">
      <c r="A9" s="2" t="s">
        <v>472</v>
      </c>
      <c r="B9" s="6">
        <f>'Capital - Inversão'!R9</f>
        <v>34335.44</v>
      </c>
      <c r="C9" s="75"/>
      <c r="D9" s="6"/>
      <c r="H9" s="74"/>
    </row>
    <row r="10" spans="1:8" ht="15.75" thickBot="1">
      <c r="A10" s="2" t="s">
        <v>476</v>
      </c>
      <c r="B10" s="6">
        <v>2252.93</v>
      </c>
      <c r="C10" s="75">
        <v>2252.93</v>
      </c>
      <c r="D10" s="6"/>
      <c r="H10" s="74"/>
    </row>
    <row r="11" spans="1:4" ht="15.75" thickBot="1">
      <c r="A11" s="143" t="s">
        <v>22</v>
      </c>
      <c r="B11" s="144">
        <f>B5-B6+B7+B8-B9-B10</f>
        <v>29358.16999999999</v>
      </c>
      <c r="C11" s="145">
        <f>C5-C6+C7-C8+C10</f>
        <v>-0.003999999935786036</v>
      </c>
      <c r="D11" s="8" t="e">
        <f>D4-D6-#REF!</f>
        <v>#REF!</v>
      </c>
    </row>
    <row r="12" ht="23.25" customHeight="1" thickBot="1"/>
    <row r="13" spans="2:8" ht="15.75" thickBot="1">
      <c r="B13" s="4" t="s">
        <v>577</v>
      </c>
      <c r="C13" s="4" t="s">
        <v>578</v>
      </c>
      <c r="H13" s="74"/>
    </row>
    <row r="14" spans="1:8" ht="15.75" thickBot="1">
      <c r="A14" s="139" t="s">
        <v>579</v>
      </c>
      <c r="B14" s="153">
        <f>14032.815*0.9</f>
        <v>12629.533500000001</v>
      </c>
      <c r="C14" s="161">
        <f>4677.605*0.9</f>
        <v>4209.8445</v>
      </c>
      <c r="H14" s="74"/>
    </row>
    <row r="15" spans="1:8" ht="15.75" thickBot="1">
      <c r="A15" s="141" t="s">
        <v>19</v>
      </c>
      <c r="B15" s="142">
        <f>'Gastos com Diárias'!D70</f>
        <v>5482.75</v>
      </c>
      <c r="C15" s="161">
        <f>'Gastos com Transportes'!N21+'Gastos com Transportes'!O21</f>
        <v>3053.86</v>
      </c>
      <c r="H15" s="74"/>
    </row>
    <row r="16" spans="1:3" ht="15.75" thickBot="1">
      <c r="A16" s="143" t="s">
        <v>22</v>
      </c>
      <c r="B16" s="146">
        <f>B14-B15</f>
        <v>7146.783500000001</v>
      </c>
      <c r="C16" s="162">
        <f>C14-C15</f>
        <v>1155.9845</v>
      </c>
    </row>
    <row r="17" ht="15">
      <c r="F17" s="138"/>
    </row>
    <row r="20" spans="2:3" ht="15">
      <c r="B20" s="160"/>
      <c r="C20" s="160"/>
    </row>
    <row r="21" spans="2:3" ht="15">
      <c r="B21" s="160"/>
      <c r="C21" s="160"/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3"/>
  <sheetViews>
    <sheetView zoomScale="70" zoomScaleNormal="70" zoomScalePageLayoutView="0" workbookViewId="0" topLeftCell="A125">
      <selection activeCell="G154" sqref="G154"/>
    </sheetView>
  </sheetViews>
  <sheetFormatPr defaultColWidth="9.140625" defaultRowHeight="15"/>
  <cols>
    <col min="1" max="1" width="16.8515625" style="12" customWidth="1"/>
    <col min="2" max="2" width="11.28125" style="13" customWidth="1"/>
    <col min="3" max="3" width="24.421875" style="12" customWidth="1"/>
    <col min="4" max="4" width="9.8515625" style="12" customWidth="1"/>
    <col min="5" max="5" width="11.7109375" style="12" customWidth="1"/>
    <col min="6" max="7" width="10.28125" style="12" customWidth="1"/>
    <col min="8" max="8" width="10.7109375" style="12" customWidth="1"/>
    <col min="9" max="9" width="11.28125" style="12" customWidth="1"/>
    <col min="10" max="10" width="16.7109375" style="13" customWidth="1"/>
    <col min="11" max="11" width="17.140625" style="12" customWidth="1"/>
    <col min="12" max="13" width="11.57421875" style="12" customWidth="1"/>
    <col min="14" max="14" width="76.8515625" style="18" customWidth="1"/>
    <col min="15" max="15" width="15.00390625" style="12" customWidth="1"/>
    <col min="16" max="16" width="16.7109375" style="12" bestFit="1" customWidth="1"/>
    <col min="17" max="17" width="14.8515625" style="14" customWidth="1"/>
    <col min="18" max="18" width="17.28125" style="14" bestFit="1" customWidth="1"/>
    <col min="19" max="19" width="14.28125" style="12" bestFit="1" customWidth="1"/>
    <col min="20" max="20" width="23.140625" style="15" bestFit="1" customWidth="1"/>
    <col min="21" max="16384" width="9.140625" style="10" customWidth="1"/>
  </cols>
  <sheetData>
    <row r="1" spans="1:20" ht="15.75">
      <c r="A1" s="20" t="s">
        <v>7</v>
      </c>
      <c r="B1" s="20" t="s">
        <v>8</v>
      </c>
      <c r="C1" s="37" t="s">
        <v>0</v>
      </c>
      <c r="D1" s="20" t="s">
        <v>9</v>
      </c>
      <c r="E1" s="20" t="s">
        <v>10</v>
      </c>
      <c r="F1" s="20" t="s">
        <v>11</v>
      </c>
      <c r="G1" s="20" t="s">
        <v>12</v>
      </c>
      <c r="H1" s="20" t="s">
        <v>13</v>
      </c>
      <c r="I1" s="20" t="s">
        <v>14</v>
      </c>
      <c r="J1" s="20" t="s">
        <v>15</v>
      </c>
      <c r="K1" s="20" t="s">
        <v>16</v>
      </c>
      <c r="L1" s="21" t="s">
        <v>1</v>
      </c>
      <c r="M1" s="21" t="s">
        <v>2</v>
      </c>
      <c r="N1" s="22" t="s">
        <v>3</v>
      </c>
      <c r="O1" s="21" t="s">
        <v>17</v>
      </c>
      <c r="P1" s="23" t="s">
        <v>18</v>
      </c>
      <c r="Q1" s="24" t="s">
        <v>4</v>
      </c>
      <c r="R1" s="24" t="s">
        <v>5</v>
      </c>
      <c r="S1" s="21" t="s">
        <v>6</v>
      </c>
      <c r="T1" s="25" t="s">
        <v>23</v>
      </c>
    </row>
    <row r="2" spans="1:20" s="11" customFormat="1" ht="15.75">
      <c r="A2" s="26" t="s">
        <v>25</v>
      </c>
      <c r="B2" s="26" t="s">
        <v>26</v>
      </c>
      <c r="C2" s="38" t="s">
        <v>27</v>
      </c>
      <c r="D2" s="26" t="s">
        <v>28</v>
      </c>
      <c r="E2" s="26" t="s">
        <v>29</v>
      </c>
      <c r="F2" s="26" t="s">
        <v>30</v>
      </c>
      <c r="G2" s="26" t="s">
        <v>31</v>
      </c>
      <c r="H2" s="26" t="s">
        <v>32</v>
      </c>
      <c r="I2" s="26" t="s">
        <v>35</v>
      </c>
      <c r="J2" s="26" t="s">
        <v>33</v>
      </c>
      <c r="K2" s="26" t="s">
        <v>34</v>
      </c>
      <c r="L2" s="26">
        <v>56526</v>
      </c>
      <c r="M2" s="26">
        <v>129</v>
      </c>
      <c r="N2" s="27" t="s">
        <v>36</v>
      </c>
      <c r="O2" s="26" t="s">
        <v>37</v>
      </c>
      <c r="P2" s="26">
        <v>6</v>
      </c>
      <c r="Q2" s="28">
        <v>451</v>
      </c>
      <c r="R2" s="28">
        <v>2706</v>
      </c>
      <c r="S2" s="26" t="s">
        <v>38</v>
      </c>
      <c r="T2" s="29" t="s">
        <v>279</v>
      </c>
    </row>
    <row r="3" spans="1:22" s="11" customFormat="1" ht="47.25">
      <c r="A3" s="26" t="s">
        <v>25</v>
      </c>
      <c r="B3" s="26" t="s">
        <v>26</v>
      </c>
      <c r="C3" s="38" t="s">
        <v>27</v>
      </c>
      <c r="D3" s="26" t="s">
        <v>28</v>
      </c>
      <c r="E3" s="26" t="s">
        <v>29</v>
      </c>
      <c r="F3" s="26" t="s">
        <v>30</v>
      </c>
      <c r="G3" s="26" t="s">
        <v>31</v>
      </c>
      <c r="H3" s="26" t="s">
        <v>32</v>
      </c>
      <c r="I3" s="26" t="s">
        <v>35</v>
      </c>
      <c r="J3" s="26" t="s">
        <v>33</v>
      </c>
      <c r="K3" s="26" t="s">
        <v>34</v>
      </c>
      <c r="L3" s="26">
        <v>44661</v>
      </c>
      <c r="M3" s="26">
        <v>177</v>
      </c>
      <c r="N3" s="27" t="s">
        <v>39</v>
      </c>
      <c r="O3" s="26" t="s">
        <v>40</v>
      </c>
      <c r="P3" s="26">
        <v>4</v>
      </c>
      <c r="Q3" s="28">
        <v>20.8</v>
      </c>
      <c r="R3" s="28">
        <v>83.2</v>
      </c>
      <c r="S3" s="26" t="s">
        <v>38</v>
      </c>
      <c r="T3" s="29" t="s">
        <v>279</v>
      </c>
      <c r="V3" s="10"/>
    </row>
    <row r="4" spans="1:22" s="11" customFormat="1" ht="15.75">
      <c r="A4" s="26" t="s">
        <v>25</v>
      </c>
      <c r="B4" s="26" t="s">
        <v>26</v>
      </c>
      <c r="C4" s="38" t="s">
        <v>27</v>
      </c>
      <c r="D4" s="26" t="s">
        <v>28</v>
      </c>
      <c r="E4" s="26" t="s">
        <v>29</v>
      </c>
      <c r="F4" s="26" t="s">
        <v>30</v>
      </c>
      <c r="G4" s="26" t="s">
        <v>31</v>
      </c>
      <c r="H4" s="26" t="s">
        <v>32</v>
      </c>
      <c r="I4" s="26" t="s">
        <v>35</v>
      </c>
      <c r="J4" s="26" t="s">
        <v>33</v>
      </c>
      <c r="K4" s="26" t="s">
        <v>34</v>
      </c>
      <c r="L4" s="26">
        <v>28002</v>
      </c>
      <c r="M4" s="26">
        <v>478</v>
      </c>
      <c r="N4" s="27" t="s">
        <v>41</v>
      </c>
      <c r="O4" s="26" t="s">
        <v>42</v>
      </c>
      <c r="P4" s="26">
        <v>10</v>
      </c>
      <c r="Q4" s="28">
        <v>280</v>
      </c>
      <c r="R4" s="28">
        <v>2800</v>
      </c>
      <c r="S4" s="26" t="s">
        <v>38</v>
      </c>
      <c r="T4" s="29" t="s">
        <v>279</v>
      </c>
      <c r="V4" s="36"/>
    </row>
    <row r="5" spans="1:22" s="11" customFormat="1" ht="31.5">
      <c r="A5" s="26" t="s">
        <v>25</v>
      </c>
      <c r="B5" s="26" t="s">
        <v>26</v>
      </c>
      <c r="C5" s="38" t="s">
        <v>27</v>
      </c>
      <c r="D5" s="26" t="s">
        <v>28</v>
      </c>
      <c r="E5" s="26" t="s">
        <v>29</v>
      </c>
      <c r="F5" s="26" t="s">
        <v>30</v>
      </c>
      <c r="G5" s="26" t="s">
        <v>31</v>
      </c>
      <c r="H5" s="26" t="s">
        <v>32</v>
      </c>
      <c r="I5" s="26" t="s">
        <v>35</v>
      </c>
      <c r="J5" s="26" t="s">
        <v>33</v>
      </c>
      <c r="K5" s="26" t="s">
        <v>34</v>
      </c>
      <c r="L5" s="26">
        <v>44805</v>
      </c>
      <c r="M5" s="26">
        <v>529</v>
      </c>
      <c r="N5" s="27" t="s">
        <v>43</v>
      </c>
      <c r="O5" s="26" t="s">
        <v>40</v>
      </c>
      <c r="P5" s="26">
        <v>6</v>
      </c>
      <c r="Q5" s="28">
        <v>79.56</v>
      </c>
      <c r="R5" s="28">
        <v>477.36</v>
      </c>
      <c r="S5" s="26" t="s">
        <v>38</v>
      </c>
      <c r="T5" s="29" t="s">
        <v>279</v>
      </c>
      <c r="V5" s="36"/>
    </row>
    <row r="6" spans="1:22" s="11" customFormat="1" ht="15.75">
      <c r="A6" s="26" t="s">
        <v>25</v>
      </c>
      <c r="B6" s="26" t="s">
        <v>26</v>
      </c>
      <c r="C6" s="38" t="s">
        <v>27</v>
      </c>
      <c r="D6" s="26" t="s">
        <v>28</v>
      </c>
      <c r="E6" s="26" t="s">
        <v>29</v>
      </c>
      <c r="F6" s="26" t="s">
        <v>30</v>
      </c>
      <c r="G6" s="26" t="s">
        <v>31</v>
      </c>
      <c r="H6" s="26" t="s">
        <v>32</v>
      </c>
      <c r="I6" s="26" t="s">
        <v>35</v>
      </c>
      <c r="J6" s="26" t="s">
        <v>33</v>
      </c>
      <c r="K6" s="26" t="s">
        <v>34</v>
      </c>
      <c r="L6" s="26">
        <v>17231</v>
      </c>
      <c r="M6" s="26">
        <v>558</v>
      </c>
      <c r="N6" s="27" t="s">
        <v>44</v>
      </c>
      <c r="O6" s="26" t="s">
        <v>40</v>
      </c>
      <c r="P6" s="26">
        <v>4</v>
      </c>
      <c r="Q6" s="28">
        <v>44</v>
      </c>
      <c r="R6" s="28">
        <v>176</v>
      </c>
      <c r="S6" s="26" t="s">
        <v>38</v>
      </c>
      <c r="T6" s="29" t="s">
        <v>279</v>
      </c>
      <c r="V6" s="10"/>
    </row>
    <row r="7" spans="1:22" s="11" customFormat="1" ht="15.75">
      <c r="A7" s="26" t="s">
        <v>25</v>
      </c>
      <c r="B7" s="26" t="s">
        <v>26</v>
      </c>
      <c r="C7" s="38" t="s">
        <v>27</v>
      </c>
      <c r="D7" s="26" t="s">
        <v>28</v>
      </c>
      <c r="E7" s="26" t="s">
        <v>29</v>
      </c>
      <c r="F7" s="26" t="s">
        <v>30</v>
      </c>
      <c r="G7" s="26" t="s">
        <v>31</v>
      </c>
      <c r="H7" s="26" t="s">
        <v>32</v>
      </c>
      <c r="I7" s="26" t="s">
        <v>35</v>
      </c>
      <c r="J7" s="26" t="s">
        <v>33</v>
      </c>
      <c r="K7" s="26" t="s">
        <v>34</v>
      </c>
      <c r="L7" s="26">
        <v>5330</v>
      </c>
      <c r="M7" s="26">
        <v>631</v>
      </c>
      <c r="N7" s="27" t="s">
        <v>45</v>
      </c>
      <c r="O7" s="26" t="s">
        <v>40</v>
      </c>
      <c r="P7" s="26">
        <v>4</v>
      </c>
      <c r="Q7" s="28">
        <v>63.86</v>
      </c>
      <c r="R7" s="28">
        <v>255.44</v>
      </c>
      <c r="S7" s="26" t="s">
        <v>38</v>
      </c>
      <c r="T7" s="29" t="s">
        <v>279</v>
      </c>
      <c r="V7" s="10"/>
    </row>
    <row r="8" spans="1:22" s="11" customFormat="1" ht="15.75">
      <c r="A8" s="26" t="s">
        <v>25</v>
      </c>
      <c r="B8" s="26" t="s">
        <v>26</v>
      </c>
      <c r="C8" s="38" t="s">
        <v>27</v>
      </c>
      <c r="D8" s="26" t="s">
        <v>28</v>
      </c>
      <c r="E8" s="26" t="s">
        <v>29</v>
      </c>
      <c r="F8" s="26" t="s">
        <v>30</v>
      </c>
      <c r="G8" s="26" t="s">
        <v>31</v>
      </c>
      <c r="H8" s="26" t="s">
        <v>32</v>
      </c>
      <c r="I8" s="26" t="s">
        <v>35</v>
      </c>
      <c r="J8" s="26" t="s">
        <v>33</v>
      </c>
      <c r="K8" s="26" t="s">
        <v>34</v>
      </c>
      <c r="L8" s="26">
        <v>43643</v>
      </c>
      <c r="M8" s="26">
        <v>643</v>
      </c>
      <c r="N8" s="27" t="s">
        <v>46</v>
      </c>
      <c r="O8" s="26" t="s">
        <v>37</v>
      </c>
      <c r="P8" s="26">
        <v>6</v>
      </c>
      <c r="Q8" s="28">
        <v>31.04</v>
      </c>
      <c r="R8" s="28">
        <v>186.26</v>
      </c>
      <c r="S8" s="26" t="s">
        <v>38</v>
      </c>
      <c r="T8" s="29" t="s">
        <v>279</v>
      </c>
      <c r="V8" s="36"/>
    </row>
    <row r="9" spans="1:22" s="11" customFormat="1" ht="15.75">
      <c r="A9" s="26" t="s">
        <v>25</v>
      </c>
      <c r="B9" s="26" t="s">
        <v>26</v>
      </c>
      <c r="C9" s="38" t="s">
        <v>27</v>
      </c>
      <c r="D9" s="26" t="s">
        <v>28</v>
      </c>
      <c r="E9" s="26" t="s">
        <v>29</v>
      </c>
      <c r="F9" s="26" t="s">
        <v>30</v>
      </c>
      <c r="G9" s="26" t="s">
        <v>31</v>
      </c>
      <c r="H9" s="26" t="s">
        <v>32</v>
      </c>
      <c r="I9" s="26" t="s">
        <v>35</v>
      </c>
      <c r="J9" s="26" t="s">
        <v>33</v>
      </c>
      <c r="K9" s="26" t="s">
        <v>34</v>
      </c>
      <c r="L9" s="26">
        <v>17962</v>
      </c>
      <c r="M9" s="26">
        <v>651</v>
      </c>
      <c r="N9" s="27" t="s">
        <v>47</v>
      </c>
      <c r="O9" s="26" t="s">
        <v>40</v>
      </c>
      <c r="P9" s="26">
        <v>10</v>
      </c>
      <c r="Q9" s="28">
        <v>100.14</v>
      </c>
      <c r="R9" s="28">
        <v>1001.4</v>
      </c>
      <c r="S9" s="26" t="s">
        <v>38</v>
      </c>
      <c r="T9" s="29" t="s">
        <v>279</v>
      </c>
      <c r="V9" s="10"/>
    </row>
    <row r="10" spans="1:23" s="11" customFormat="1" ht="31.5">
      <c r="A10" s="26" t="s">
        <v>48</v>
      </c>
      <c r="B10" s="26" t="s">
        <v>49</v>
      </c>
      <c r="C10" s="38" t="s">
        <v>50</v>
      </c>
      <c r="D10" s="26" t="s">
        <v>28</v>
      </c>
      <c r="E10" s="26" t="s">
        <v>29</v>
      </c>
      <c r="F10" s="26" t="s">
        <v>30</v>
      </c>
      <c r="G10" s="26" t="s">
        <v>31</v>
      </c>
      <c r="H10" s="26" t="s">
        <v>32</v>
      </c>
      <c r="I10" s="26" t="s">
        <v>35</v>
      </c>
      <c r="J10" s="26" t="s">
        <v>33</v>
      </c>
      <c r="K10" s="26" t="s">
        <v>34</v>
      </c>
      <c r="L10" s="26">
        <v>27971</v>
      </c>
      <c r="M10" s="26">
        <v>55</v>
      </c>
      <c r="N10" s="27" t="s">
        <v>51</v>
      </c>
      <c r="O10" s="26" t="s">
        <v>42</v>
      </c>
      <c r="P10" s="26">
        <v>170</v>
      </c>
      <c r="Q10" s="28">
        <v>3.7</v>
      </c>
      <c r="R10" s="28">
        <f>Q10*P10</f>
        <v>629</v>
      </c>
      <c r="S10" s="26" t="s">
        <v>52</v>
      </c>
      <c r="T10" s="29" t="s">
        <v>279</v>
      </c>
      <c r="V10" s="36"/>
      <c r="W10" s="10"/>
    </row>
    <row r="11" spans="1:23" s="11" customFormat="1" ht="47.25">
      <c r="A11" s="30" t="s">
        <v>48</v>
      </c>
      <c r="B11" s="30" t="s">
        <v>54</v>
      </c>
      <c r="C11" s="39" t="s">
        <v>53</v>
      </c>
      <c r="D11" s="30" t="s">
        <v>28</v>
      </c>
      <c r="E11" s="30" t="s">
        <v>29</v>
      </c>
      <c r="F11" s="30" t="s">
        <v>30</v>
      </c>
      <c r="G11" s="30" t="s">
        <v>31</v>
      </c>
      <c r="H11" s="30" t="s">
        <v>32</v>
      </c>
      <c r="I11" s="30" t="s">
        <v>35</v>
      </c>
      <c r="J11" s="30" t="s">
        <v>33</v>
      </c>
      <c r="K11" s="30" t="s">
        <v>34</v>
      </c>
      <c r="L11" s="30">
        <v>63139</v>
      </c>
      <c r="M11" s="30">
        <v>190</v>
      </c>
      <c r="N11" s="31" t="s">
        <v>55</v>
      </c>
      <c r="O11" s="30" t="s">
        <v>42</v>
      </c>
      <c r="P11" s="30">
        <v>60</v>
      </c>
      <c r="Q11" s="32">
        <v>103.8</v>
      </c>
      <c r="R11" s="32"/>
      <c r="S11" s="30" t="s">
        <v>52</v>
      </c>
      <c r="T11" s="33" t="s">
        <v>280</v>
      </c>
      <c r="V11" s="36"/>
      <c r="W11" s="10"/>
    </row>
    <row r="12" spans="1:23" s="11" customFormat="1" ht="15.75">
      <c r="A12" s="30" t="s">
        <v>48</v>
      </c>
      <c r="B12" s="30" t="s">
        <v>54</v>
      </c>
      <c r="C12" s="39" t="s">
        <v>53</v>
      </c>
      <c r="D12" s="30" t="s">
        <v>28</v>
      </c>
      <c r="E12" s="30" t="s">
        <v>29</v>
      </c>
      <c r="F12" s="30" t="s">
        <v>30</v>
      </c>
      <c r="G12" s="30" t="s">
        <v>31</v>
      </c>
      <c r="H12" s="30" t="s">
        <v>32</v>
      </c>
      <c r="I12" s="30" t="s">
        <v>35</v>
      </c>
      <c r="J12" s="30" t="s">
        <v>33</v>
      </c>
      <c r="K12" s="30" t="s">
        <v>34</v>
      </c>
      <c r="L12" s="30">
        <v>9666</v>
      </c>
      <c r="M12" s="30">
        <v>244</v>
      </c>
      <c r="N12" s="31" t="s">
        <v>56</v>
      </c>
      <c r="O12" s="30" t="s">
        <v>57</v>
      </c>
      <c r="P12" s="30">
        <v>12</v>
      </c>
      <c r="Q12" s="32">
        <v>24.87</v>
      </c>
      <c r="R12" s="32"/>
      <c r="S12" s="30" t="s">
        <v>52</v>
      </c>
      <c r="T12" s="33" t="s">
        <v>280</v>
      </c>
      <c r="V12" s="36"/>
      <c r="W12" s="10"/>
    </row>
    <row r="13" spans="1:23" s="11" customFormat="1" ht="31.5">
      <c r="A13" s="26" t="s">
        <v>48</v>
      </c>
      <c r="B13" s="26" t="s">
        <v>58</v>
      </c>
      <c r="C13" s="38" t="s">
        <v>59</v>
      </c>
      <c r="D13" s="26" t="s">
        <v>28</v>
      </c>
      <c r="E13" s="26" t="s">
        <v>29</v>
      </c>
      <c r="F13" s="26" t="s">
        <v>30</v>
      </c>
      <c r="G13" s="26" t="s">
        <v>31</v>
      </c>
      <c r="H13" s="26" t="s">
        <v>32</v>
      </c>
      <c r="I13" s="26" t="s">
        <v>35</v>
      </c>
      <c r="J13" s="26" t="s">
        <v>33</v>
      </c>
      <c r="K13" s="26" t="s">
        <v>34</v>
      </c>
      <c r="L13" s="26">
        <v>28894</v>
      </c>
      <c r="M13" s="26">
        <v>109</v>
      </c>
      <c r="N13" s="27" t="s">
        <v>60</v>
      </c>
      <c r="O13" s="26" t="s">
        <v>42</v>
      </c>
      <c r="P13" s="26">
        <v>50</v>
      </c>
      <c r="Q13" s="28">
        <v>12.99</v>
      </c>
      <c r="R13" s="28">
        <f aca="true" t="shared" si="0" ref="R13:R18">Q13*P13</f>
        <v>649.5</v>
      </c>
      <c r="S13" s="26" t="s">
        <v>52</v>
      </c>
      <c r="T13" s="29" t="s">
        <v>279</v>
      </c>
      <c r="V13" s="36"/>
      <c r="W13" s="10"/>
    </row>
    <row r="14" spans="1:23" s="11" customFormat="1" ht="15.75">
      <c r="A14" s="26" t="s">
        <v>25</v>
      </c>
      <c r="B14" s="26" t="s">
        <v>61</v>
      </c>
      <c r="C14" s="38" t="s">
        <v>50</v>
      </c>
      <c r="D14" s="26" t="s">
        <v>28</v>
      </c>
      <c r="E14" s="26" t="s">
        <v>29</v>
      </c>
      <c r="F14" s="26" t="s">
        <v>30</v>
      </c>
      <c r="G14" s="26" t="s">
        <v>31</v>
      </c>
      <c r="H14" s="26" t="s">
        <v>32</v>
      </c>
      <c r="I14" s="26" t="s">
        <v>35</v>
      </c>
      <c r="J14" s="26" t="s">
        <v>33</v>
      </c>
      <c r="K14" s="26" t="s">
        <v>34</v>
      </c>
      <c r="L14" s="26">
        <v>48160</v>
      </c>
      <c r="M14" s="26">
        <v>678</v>
      </c>
      <c r="N14" s="27" t="s">
        <v>62</v>
      </c>
      <c r="O14" s="26" t="s">
        <v>40</v>
      </c>
      <c r="P14" s="26">
        <v>4</v>
      </c>
      <c r="Q14" s="28">
        <v>500</v>
      </c>
      <c r="R14" s="28">
        <f t="shared" si="0"/>
        <v>2000</v>
      </c>
      <c r="S14" s="26" t="s">
        <v>38</v>
      </c>
      <c r="T14" s="29" t="s">
        <v>279</v>
      </c>
      <c r="V14" s="10"/>
      <c r="W14" s="10"/>
    </row>
    <row r="15" spans="1:23" s="11" customFormat="1" ht="47.25">
      <c r="A15" s="26" t="s">
        <v>48</v>
      </c>
      <c r="B15" s="26" t="s">
        <v>63</v>
      </c>
      <c r="C15" s="38" t="s">
        <v>64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35</v>
      </c>
      <c r="J15" s="26" t="s">
        <v>33</v>
      </c>
      <c r="K15" s="26" t="s">
        <v>34</v>
      </c>
      <c r="L15" s="26">
        <v>29994</v>
      </c>
      <c r="M15" s="26">
        <v>1</v>
      </c>
      <c r="N15" s="27" t="s">
        <v>65</v>
      </c>
      <c r="O15" s="26" t="s">
        <v>42</v>
      </c>
      <c r="P15" s="26">
        <v>160</v>
      </c>
      <c r="Q15" s="28">
        <v>89.5</v>
      </c>
      <c r="R15" s="28">
        <f t="shared" si="0"/>
        <v>14320</v>
      </c>
      <c r="S15" s="26" t="s">
        <v>52</v>
      </c>
      <c r="T15" s="29" t="s">
        <v>279</v>
      </c>
      <c r="V15" s="36"/>
      <c r="W15" s="10"/>
    </row>
    <row r="16" spans="1:23" s="11" customFormat="1" ht="47.25">
      <c r="A16" s="26" t="s">
        <v>48</v>
      </c>
      <c r="B16" s="26" t="s">
        <v>63</v>
      </c>
      <c r="C16" s="38" t="s">
        <v>64</v>
      </c>
      <c r="D16" s="26" t="s">
        <v>28</v>
      </c>
      <c r="E16" s="26" t="s">
        <v>29</v>
      </c>
      <c r="F16" s="26" t="s">
        <v>30</v>
      </c>
      <c r="G16" s="26" t="s">
        <v>31</v>
      </c>
      <c r="H16" s="26" t="s">
        <v>32</v>
      </c>
      <c r="I16" s="26" t="s">
        <v>35</v>
      </c>
      <c r="J16" s="26" t="s">
        <v>33</v>
      </c>
      <c r="K16" s="26" t="s">
        <v>34</v>
      </c>
      <c r="L16" s="26">
        <v>22468</v>
      </c>
      <c r="M16" s="26">
        <v>79</v>
      </c>
      <c r="N16" s="27" t="s">
        <v>66</v>
      </c>
      <c r="O16" s="26" t="s">
        <v>42</v>
      </c>
      <c r="P16" s="26">
        <v>80</v>
      </c>
      <c r="Q16" s="28">
        <v>21.89</v>
      </c>
      <c r="R16" s="28">
        <f t="shared" si="0"/>
        <v>1751.2</v>
      </c>
      <c r="S16" s="26" t="s">
        <v>52</v>
      </c>
      <c r="T16" s="29" t="s">
        <v>279</v>
      </c>
      <c r="V16" s="10"/>
      <c r="W16" s="10"/>
    </row>
    <row r="17" spans="1:23" s="11" customFormat="1" ht="47.25">
      <c r="A17" s="26" t="s">
        <v>48</v>
      </c>
      <c r="B17" s="26" t="s">
        <v>63</v>
      </c>
      <c r="C17" s="38" t="s">
        <v>64</v>
      </c>
      <c r="D17" s="26" t="s">
        <v>28</v>
      </c>
      <c r="E17" s="26" t="s">
        <v>29</v>
      </c>
      <c r="F17" s="26" t="s">
        <v>30</v>
      </c>
      <c r="G17" s="26" t="s">
        <v>31</v>
      </c>
      <c r="H17" s="26" t="s">
        <v>32</v>
      </c>
      <c r="I17" s="26" t="s">
        <v>35</v>
      </c>
      <c r="J17" s="26" t="s">
        <v>33</v>
      </c>
      <c r="K17" s="26" t="s">
        <v>34</v>
      </c>
      <c r="L17" s="26">
        <v>19021</v>
      </c>
      <c r="M17" s="26">
        <v>444</v>
      </c>
      <c r="N17" s="27" t="s">
        <v>67</v>
      </c>
      <c r="O17" s="26" t="s">
        <v>42</v>
      </c>
      <c r="P17" s="26">
        <v>240</v>
      </c>
      <c r="Q17" s="28">
        <v>39.8</v>
      </c>
      <c r="R17" s="28">
        <f t="shared" si="0"/>
        <v>9552</v>
      </c>
      <c r="S17" s="26" t="s">
        <v>52</v>
      </c>
      <c r="T17" s="29" t="s">
        <v>279</v>
      </c>
      <c r="V17" s="36"/>
      <c r="W17" s="10"/>
    </row>
    <row r="18" spans="1:23" s="11" customFormat="1" ht="47.25">
      <c r="A18" s="26" t="s">
        <v>48</v>
      </c>
      <c r="B18" s="26" t="s">
        <v>63</v>
      </c>
      <c r="C18" s="38" t="s">
        <v>64</v>
      </c>
      <c r="D18" s="26" t="s">
        <v>28</v>
      </c>
      <c r="E18" s="26" t="s">
        <v>29</v>
      </c>
      <c r="F18" s="26" t="s">
        <v>30</v>
      </c>
      <c r="G18" s="26" t="s">
        <v>31</v>
      </c>
      <c r="H18" s="26" t="s">
        <v>32</v>
      </c>
      <c r="I18" s="26" t="s">
        <v>35</v>
      </c>
      <c r="J18" s="26" t="s">
        <v>33</v>
      </c>
      <c r="K18" s="26" t="s">
        <v>34</v>
      </c>
      <c r="L18" s="26">
        <v>48937</v>
      </c>
      <c r="M18" s="26">
        <v>558</v>
      </c>
      <c r="N18" s="27" t="s">
        <v>68</v>
      </c>
      <c r="O18" s="26" t="s">
        <v>57</v>
      </c>
      <c r="P18" s="26">
        <v>24</v>
      </c>
      <c r="Q18" s="28">
        <v>580</v>
      </c>
      <c r="R18" s="28">
        <f t="shared" si="0"/>
        <v>13920</v>
      </c>
      <c r="S18" s="26" t="s">
        <v>52</v>
      </c>
      <c r="T18" s="29" t="s">
        <v>279</v>
      </c>
      <c r="V18" s="36"/>
      <c r="W18" s="10"/>
    </row>
    <row r="19" spans="1:23" s="11" customFormat="1" ht="15.75">
      <c r="A19" s="26" t="s">
        <v>25</v>
      </c>
      <c r="B19" s="26" t="s">
        <v>69</v>
      </c>
      <c r="C19" s="38" t="s">
        <v>70</v>
      </c>
      <c r="D19" s="26" t="s">
        <v>28</v>
      </c>
      <c r="E19" s="26" t="s">
        <v>29</v>
      </c>
      <c r="F19" s="26" t="s">
        <v>30</v>
      </c>
      <c r="G19" s="26" t="s">
        <v>31</v>
      </c>
      <c r="H19" s="26" t="s">
        <v>32</v>
      </c>
      <c r="I19" s="26" t="s">
        <v>35</v>
      </c>
      <c r="J19" s="26" t="s">
        <v>33</v>
      </c>
      <c r="K19" s="26" t="s">
        <v>34</v>
      </c>
      <c r="L19" s="26">
        <v>32417</v>
      </c>
      <c r="M19" s="26">
        <v>28</v>
      </c>
      <c r="N19" s="27" t="s">
        <v>71</v>
      </c>
      <c r="O19" s="26" t="s">
        <v>40</v>
      </c>
      <c r="P19" s="26">
        <v>4</v>
      </c>
      <c r="Q19" s="28">
        <v>15.18</v>
      </c>
      <c r="R19" s="28">
        <v>60.72</v>
      </c>
      <c r="S19" s="26" t="s">
        <v>38</v>
      </c>
      <c r="T19" s="29" t="s">
        <v>279</v>
      </c>
      <c r="V19" s="36"/>
      <c r="W19" s="10"/>
    </row>
    <row r="20" spans="1:23" s="11" customFormat="1" ht="15.75">
      <c r="A20" s="26" t="s">
        <v>25</v>
      </c>
      <c r="B20" s="26" t="s">
        <v>69</v>
      </c>
      <c r="C20" s="38" t="s">
        <v>70</v>
      </c>
      <c r="D20" s="26" t="s">
        <v>28</v>
      </c>
      <c r="E20" s="26" t="s">
        <v>29</v>
      </c>
      <c r="F20" s="26" t="s">
        <v>30</v>
      </c>
      <c r="G20" s="26" t="s">
        <v>31</v>
      </c>
      <c r="H20" s="26" t="s">
        <v>32</v>
      </c>
      <c r="I20" s="26" t="s">
        <v>35</v>
      </c>
      <c r="J20" s="26" t="s">
        <v>33</v>
      </c>
      <c r="K20" s="26" t="s">
        <v>34</v>
      </c>
      <c r="L20" s="26">
        <v>5627</v>
      </c>
      <c r="M20" s="26">
        <v>166</v>
      </c>
      <c r="N20" s="27" t="s">
        <v>72</v>
      </c>
      <c r="O20" s="26" t="s">
        <v>40</v>
      </c>
      <c r="P20" s="26">
        <v>4</v>
      </c>
      <c r="Q20" s="28">
        <v>31.81</v>
      </c>
      <c r="R20" s="28">
        <v>127.24</v>
      </c>
      <c r="S20" s="26" t="s">
        <v>38</v>
      </c>
      <c r="T20" s="29" t="s">
        <v>279</v>
      </c>
      <c r="V20" s="10"/>
      <c r="W20" s="10"/>
    </row>
    <row r="21" spans="1:23" s="11" customFormat="1" ht="15.75">
      <c r="A21" s="26" t="s">
        <v>25</v>
      </c>
      <c r="B21" s="26" t="s">
        <v>69</v>
      </c>
      <c r="C21" s="38" t="s">
        <v>70</v>
      </c>
      <c r="D21" s="26" t="s">
        <v>28</v>
      </c>
      <c r="E21" s="26" t="s">
        <v>29</v>
      </c>
      <c r="F21" s="26" t="s">
        <v>30</v>
      </c>
      <c r="G21" s="26" t="s">
        <v>31</v>
      </c>
      <c r="H21" s="26" t="s">
        <v>32</v>
      </c>
      <c r="I21" s="26" t="s">
        <v>35</v>
      </c>
      <c r="J21" s="26" t="s">
        <v>33</v>
      </c>
      <c r="K21" s="26" t="s">
        <v>34</v>
      </c>
      <c r="L21" s="26">
        <v>42765</v>
      </c>
      <c r="M21" s="26">
        <v>613</v>
      </c>
      <c r="N21" s="27" t="s">
        <v>73</v>
      </c>
      <c r="O21" s="26" t="s">
        <v>37</v>
      </c>
      <c r="P21" s="26">
        <v>8</v>
      </c>
      <c r="Q21" s="28">
        <v>23</v>
      </c>
      <c r="R21" s="28">
        <v>184</v>
      </c>
      <c r="S21" s="26" t="s">
        <v>38</v>
      </c>
      <c r="T21" s="29" t="s">
        <v>279</v>
      </c>
      <c r="V21" s="36"/>
      <c r="W21" s="10"/>
    </row>
    <row r="22" spans="1:23" s="11" customFormat="1" ht="47.25">
      <c r="A22" s="26" t="s">
        <v>48</v>
      </c>
      <c r="B22" s="26" t="s">
        <v>74</v>
      </c>
      <c r="C22" s="38" t="s">
        <v>75</v>
      </c>
      <c r="D22" s="26" t="s">
        <v>28</v>
      </c>
      <c r="E22" s="26" t="s">
        <v>29</v>
      </c>
      <c r="F22" s="26" t="s">
        <v>30</v>
      </c>
      <c r="G22" s="26" t="s">
        <v>31</v>
      </c>
      <c r="H22" s="26" t="s">
        <v>32</v>
      </c>
      <c r="I22" s="26" t="s">
        <v>35</v>
      </c>
      <c r="J22" s="26" t="s">
        <v>33</v>
      </c>
      <c r="K22" s="26" t="s">
        <v>34</v>
      </c>
      <c r="L22" s="26">
        <v>6151</v>
      </c>
      <c r="M22" s="26">
        <v>89</v>
      </c>
      <c r="N22" s="27" t="s">
        <v>76</v>
      </c>
      <c r="O22" s="26" t="s">
        <v>42</v>
      </c>
      <c r="P22" s="26">
        <v>80</v>
      </c>
      <c r="Q22" s="28">
        <v>6.89</v>
      </c>
      <c r="R22" s="28">
        <v>551.2</v>
      </c>
      <c r="S22" s="26" t="s">
        <v>52</v>
      </c>
      <c r="T22" s="29" t="s">
        <v>279</v>
      </c>
      <c r="V22" s="36"/>
      <c r="W22" s="10"/>
    </row>
    <row r="23" spans="1:23" s="11" customFormat="1" ht="47.25">
      <c r="A23" s="26" t="s">
        <v>48</v>
      </c>
      <c r="B23" s="26" t="s">
        <v>74</v>
      </c>
      <c r="C23" s="38" t="s">
        <v>75</v>
      </c>
      <c r="D23" s="26" t="s">
        <v>28</v>
      </c>
      <c r="E23" s="26" t="s">
        <v>29</v>
      </c>
      <c r="F23" s="26" t="s">
        <v>30</v>
      </c>
      <c r="G23" s="26" t="s">
        <v>31</v>
      </c>
      <c r="H23" s="26" t="s">
        <v>32</v>
      </c>
      <c r="I23" s="26" t="s">
        <v>35</v>
      </c>
      <c r="J23" s="26" t="s">
        <v>33</v>
      </c>
      <c r="K23" s="26" t="s">
        <v>34</v>
      </c>
      <c r="L23" s="26">
        <v>44381</v>
      </c>
      <c r="M23" s="26">
        <v>95</v>
      </c>
      <c r="N23" s="27" t="s">
        <v>77</v>
      </c>
      <c r="O23" s="26" t="s">
        <v>42</v>
      </c>
      <c r="P23" s="26">
        <v>80</v>
      </c>
      <c r="Q23" s="28">
        <v>5.67</v>
      </c>
      <c r="R23" s="28">
        <v>453.6</v>
      </c>
      <c r="S23" s="26" t="s">
        <v>52</v>
      </c>
      <c r="T23" s="29" t="s">
        <v>279</v>
      </c>
      <c r="V23" s="10"/>
      <c r="W23" s="10"/>
    </row>
    <row r="24" spans="1:23" s="11" customFormat="1" ht="15.75">
      <c r="A24" s="26" t="s">
        <v>48</v>
      </c>
      <c r="B24" s="26" t="s">
        <v>74</v>
      </c>
      <c r="C24" s="38" t="s">
        <v>75</v>
      </c>
      <c r="D24" s="26" t="s">
        <v>28</v>
      </c>
      <c r="E24" s="26" t="s">
        <v>29</v>
      </c>
      <c r="F24" s="26" t="s">
        <v>30</v>
      </c>
      <c r="G24" s="26" t="s">
        <v>31</v>
      </c>
      <c r="H24" s="26" t="s">
        <v>32</v>
      </c>
      <c r="I24" s="26" t="s">
        <v>35</v>
      </c>
      <c r="J24" s="26" t="s">
        <v>33</v>
      </c>
      <c r="K24" s="26" t="s">
        <v>34</v>
      </c>
      <c r="L24" s="26">
        <v>47153</v>
      </c>
      <c r="M24" s="26">
        <v>629</v>
      </c>
      <c r="N24" s="27" t="s">
        <v>78</v>
      </c>
      <c r="O24" s="26" t="s">
        <v>42</v>
      </c>
      <c r="P24" s="26">
        <v>500</v>
      </c>
      <c r="Q24" s="28">
        <v>3.97</v>
      </c>
      <c r="R24" s="28">
        <v>1985</v>
      </c>
      <c r="S24" s="26" t="s">
        <v>52</v>
      </c>
      <c r="T24" s="29" t="s">
        <v>279</v>
      </c>
      <c r="V24" s="10"/>
      <c r="W24" s="10"/>
    </row>
    <row r="25" spans="1:23" s="11" customFormat="1" ht="15.75">
      <c r="A25" s="26" t="s">
        <v>25</v>
      </c>
      <c r="B25" s="26" t="s">
        <v>79</v>
      </c>
      <c r="C25" s="38" t="s">
        <v>80</v>
      </c>
      <c r="D25" s="26" t="s">
        <v>28</v>
      </c>
      <c r="E25" s="26" t="s">
        <v>29</v>
      </c>
      <c r="F25" s="26" t="s">
        <v>30</v>
      </c>
      <c r="G25" s="26" t="s">
        <v>31</v>
      </c>
      <c r="H25" s="26" t="s">
        <v>32</v>
      </c>
      <c r="I25" s="26" t="s">
        <v>35</v>
      </c>
      <c r="J25" s="26" t="s">
        <v>33</v>
      </c>
      <c r="K25" s="26" t="s">
        <v>34</v>
      </c>
      <c r="L25" s="26">
        <v>5466</v>
      </c>
      <c r="M25" s="26">
        <v>123</v>
      </c>
      <c r="N25" s="27" t="s">
        <v>81</v>
      </c>
      <c r="O25" s="26" t="s">
        <v>40</v>
      </c>
      <c r="P25" s="26">
        <v>4</v>
      </c>
      <c r="Q25" s="28">
        <v>27</v>
      </c>
      <c r="R25" s="28">
        <f aca="true" t="shared" si="1" ref="R25:R52">Q25*P25</f>
        <v>108</v>
      </c>
      <c r="S25" s="26" t="s">
        <v>38</v>
      </c>
      <c r="T25" s="29" t="s">
        <v>279</v>
      </c>
      <c r="V25" s="10"/>
      <c r="W25" s="10"/>
    </row>
    <row r="26" spans="1:23" s="11" customFormat="1" ht="15.75">
      <c r="A26" s="26" t="s">
        <v>25</v>
      </c>
      <c r="B26" s="26" t="s">
        <v>79</v>
      </c>
      <c r="C26" s="38" t="s">
        <v>80</v>
      </c>
      <c r="D26" s="26" t="s">
        <v>28</v>
      </c>
      <c r="E26" s="26" t="s">
        <v>29</v>
      </c>
      <c r="F26" s="26" t="s">
        <v>30</v>
      </c>
      <c r="G26" s="26" t="s">
        <v>31</v>
      </c>
      <c r="H26" s="26" t="s">
        <v>32</v>
      </c>
      <c r="I26" s="26" t="s">
        <v>35</v>
      </c>
      <c r="J26" s="26" t="s">
        <v>33</v>
      </c>
      <c r="K26" s="26" t="s">
        <v>34</v>
      </c>
      <c r="L26" s="26">
        <v>48013</v>
      </c>
      <c r="M26" s="26">
        <v>159</v>
      </c>
      <c r="N26" s="27" t="s">
        <v>82</v>
      </c>
      <c r="O26" s="26" t="s">
        <v>37</v>
      </c>
      <c r="P26" s="26">
        <v>2</v>
      </c>
      <c r="Q26" s="28">
        <v>180</v>
      </c>
      <c r="R26" s="28">
        <f t="shared" si="1"/>
        <v>360</v>
      </c>
      <c r="S26" s="26" t="s">
        <v>38</v>
      </c>
      <c r="T26" s="29" t="s">
        <v>279</v>
      </c>
      <c r="V26" s="36"/>
      <c r="W26" s="10"/>
    </row>
    <row r="27" spans="1:23" s="11" customFormat="1" ht="15.75">
      <c r="A27" s="26" t="s">
        <v>25</v>
      </c>
      <c r="B27" s="26" t="s">
        <v>79</v>
      </c>
      <c r="C27" s="38" t="s">
        <v>80</v>
      </c>
      <c r="D27" s="26" t="s">
        <v>28</v>
      </c>
      <c r="E27" s="26" t="s">
        <v>29</v>
      </c>
      <c r="F27" s="26" t="s">
        <v>30</v>
      </c>
      <c r="G27" s="26" t="s">
        <v>31</v>
      </c>
      <c r="H27" s="26" t="s">
        <v>32</v>
      </c>
      <c r="I27" s="26" t="s">
        <v>35</v>
      </c>
      <c r="J27" s="26" t="s">
        <v>33</v>
      </c>
      <c r="K27" s="26" t="s">
        <v>34</v>
      </c>
      <c r="L27" s="26">
        <v>2848</v>
      </c>
      <c r="M27" s="26">
        <v>181</v>
      </c>
      <c r="N27" s="27" t="s">
        <v>83</v>
      </c>
      <c r="O27" s="26" t="s">
        <v>40</v>
      </c>
      <c r="P27" s="26">
        <v>4</v>
      </c>
      <c r="Q27" s="28">
        <v>20.82</v>
      </c>
      <c r="R27" s="28">
        <f t="shared" si="1"/>
        <v>83.28</v>
      </c>
      <c r="S27" s="26" t="s">
        <v>38</v>
      </c>
      <c r="T27" s="29" t="s">
        <v>279</v>
      </c>
      <c r="V27" s="10"/>
      <c r="W27" s="10"/>
    </row>
    <row r="28" spans="1:23" s="11" customFormat="1" ht="15.75">
      <c r="A28" s="26" t="s">
        <v>25</v>
      </c>
      <c r="B28" s="26" t="s">
        <v>79</v>
      </c>
      <c r="C28" s="38" t="s">
        <v>80</v>
      </c>
      <c r="D28" s="26" t="s">
        <v>28</v>
      </c>
      <c r="E28" s="26" t="s">
        <v>29</v>
      </c>
      <c r="F28" s="26" t="s">
        <v>30</v>
      </c>
      <c r="G28" s="26" t="s">
        <v>31</v>
      </c>
      <c r="H28" s="26" t="s">
        <v>32</v>
      </c>
      <c r="I28" s="26" t="s">
        <v>35</v>
      </c>
      <c r="J28" s="26" t="s">
        <v>33</v>
      </c>
      <c r="K28" s="26" t="s">
        <v>34</v>
      </c>
      <c r="L28" s="26">
        <v>28150</v>
      </c>
      <c r="M28" s="26">
        <v>184</v>
      </c>
      <c r="N28" s="27" t="s">
        <v>84</v>
      </c>
      <c r="O28" s="26" t="s">
        <v>85</v>
      </c>
      <c r="P28" s="26">
        <v>4</v>
      </c>
      <c r="Q28" s="28">
        <v>26.8</v>
      </c>
      <c r="R28" s="28">
        <f t="shared" si="1"/>
        <v>107.2</v>
      </c>
      <c r="S28" s="26" t="s">
        <v>38</v>
      </c>
      <c r="T28" s="29" t="s">
        <v>279</v>
      </c>
      <c r="V28" s="10"/>
      <c r="W28" s="10"/>
    </row>
    <row r="29" spans="1:23" s="11" customFormat="1" ht="15.75">
      <c r="A29" s="26" t="s">
        <v>25</v>
      </c>
      <c r="B29" s="26" t="s">
        <v>79</v>
      </c>
      <c r="C29" s="38" t="s">
        <v>80</v>
      </c>
      <c r="D29" s="26" t="s">
        <v>28</v>
      </c>
      <c r="E29" s="26" t="s">
        <v>29</v>
      </c>
      <c r="F29" s="26" t="s">
        <v>30</v>
      </c>
      <c r="G29" s="26" t="s">
        <v>31</v>
      </c>
      <c r="H29" s="26" t="s">
        <v>32</v>
      </c>
      <c r="I29" s="26" t="s">
        <v>35</v>
      </c>
      <c r="J29" s="26" t="s">
        <v>33</v>
      </c>
      <c r="K29" s="26" t="s">
        <v>34</v>
      </c>
      <c r="L29" s="26">
        <v>43654</v>
      </c>
      <c r="M29" s="26">
        <v>189</v>
      </c>
      <c r="N29" s="27" t="s">
        <v>86</v>
      </c>
      <c r="O29" s="26" t="s">
        <v>37</v>
      </c>
      <c r="P29" s="26">
        <v>4</v>
      </c>
      <c r="Q29" s="28">
        <v>9.6</v>
      </c>
      <c r="R29" s="28">
        <f t="shared" si="1"/>
        <v>38.4</v>
      </c>
      <c r="S29" s="26" t="s">
        <v>38</v>
      </c>
      <c r="T29" s="29" t="s">
        <v>279</v>
      </c>
      <c r="V29" s="10"/>
      <c r="W29" s="10"/>
    </row>
    <row r="30" spans="1:22" s="11" customFormat="1" ht="15.75">
      <c r="A30" s="26" t="s">
        <v>25</v>
      </c>
      <c r="B30" s="26" t="s">
        <v>79</v>
      </c>
      <c r="C30" s="38" t="s">
        <v>80</v>
      </c>
      <c r="D30" s="26" t="s">
        <v>28</v>
      </c>
      <c r="E30" s="26" t="s">
        <v>29</v>
      </c>
      <c r="F30" s="26" t="s">
        <v>30</v>
      </c>
      <c r="G30" s="26" t="s">
        <v>31</v>
      </c>
      <c r="H30" s="26" t="s">
        <v>32</v>
      </c>
      <c r="I30" s="26" t="s">
        <v>35</v>
      </c>
      <c r="J30" s="26" t="s">
        <v>33</v>
      </c>
      <c r="K30" s="26" t="s">
        <v>34</v>
      </c>
      <c r="L30" s="26">
        <v>43660</v>
      </c>
      <c r="M30" s="26">
        <v>195</v>
      </c>
      <c r="N30" s="27" t="s">
        <v>87</v>
      </c>
      <c r="O30" s="26" t="s">
        <v>37</v>
      </c>
      <c r="P30" s="26">
        <v>4</v>
      </c>
      <c r="Q30" s="28">
        <v>63</v>
      </c>
      <c r="R30" s="28">
        <f t="shared" si="1"/>
        <v>252</v>
      </c>
      <c r="S30" s="26" t="s">
        <v>38</v>
      </c>
      <c r="T30" s="29" t="s">
        <v>279</v>
      </c>
      <c r="V30" s="36"/>
    </row>
    <row r="31" spans="1:22" s="11" customFormat="1" ht="15.75">
      <c r="A31" s="26" t="s">
        <v>25</v>
      </c>
      <c r="B31" s="26" t="s">
        <v>79</v>
      </c>
      <c r="C31" s="38" t="s">
        <v>80</v>
      </c>
      <c r="D31" s="26" t="s">
        <v>28</v>
      </c>
      <c r="E31" s="26" t="s">
        <v>29</v>
      </c>
      <c r="F31" s="26" t="s">
        <v>30</v>
      </c>
      <c r="G31" s="26" t="s">
        <v>31</v>
      </c>
      <c r="H31" s="26" t="s">
        <v>32</v>
      </c>
      <c r="I31" s="26" t="s">
        <v>35</v>
      </c>
      <c r="J31" s="26" t="s">
        <v>33</v>
      </c>
      <c r="K31" s="26" t="s">
        <v>34</v>
      </c>
      <c r="L31" s="26">
        <v>44789</v>
      </c>
      <c r="M31" s="26">
        <v>197</v>
      </c>
      <c r="N31" s="27" t="s">
        <v>88</v>
      </c>
      <c r="O31" s="26" t="s">
        <v>40</v>
      </c>
      <c r="P31" s="26">
        <v>14</v>
      </c>
      <c r="Q31" s="28">
        <v>15.36</v>
      </c>
      <c r="R31" s="28">
        <f t="shared" si="1"/>
        <v>215.04</v>
      </c>
      <c r="S31" s="26" t="s">
        <v>38</v>
      </c>
      <c r="T31" s="29" t="s">
        <v>279</v>
      </c>
      <c r="V31" s="10"/>
    </row>
    <row r="32" spans="1:22" s="11" customFormat="1" ht="15.75">
      <c r="A32" s="26" t="s">
        <v>25</v>
      </c>
      <c r="B32" s="26" t="s">
        <v>79</v>
      </c>
      <c r="C32" s="38" t="s">
        <v>80</v>
      </c>
      <c r="D32" s="26" t="s">
        <v>28</v>
      </c>
      <c r="E32" s="26" t="s">
        <v>29</v>
      </c>
      <c r="F32" s="26" t="s">
        <v>30</v>
      </c>
      <c r="G32" s="26" t="s">
        <v>31</v>
      </c>
      <c r="H32" s="26" t="s">
        <v>32</v>
      </c>
      <c r="I32" s="26" t="s">
        <v>35</v>
      </c>
      <c r="J32" s="26" t="s">
        <v>33</v>
      </c>
      <c r="K32" s="26" t="s">
        <v>34</v>
      </c>
      <c r="L32" s="26">
        <v>9796</v>
      </c>
      <c r="M32" s="26">
        <v>203</v>
      </c>
      <c r="N32" s="27" t="s">
        <v>89</v>
      </c>
      <c r="O32" s="26" t="s">
        <v>40</v>
      </c>
      <c r="P32" s="26">
        <v>40</v>
      </c>
      <c r="Q32" s="28">
        <v>11.08</v>
      </c>
      <c r="R32" s="28">
        <f t="shared" si="1"/>
        <v>443.2</v>
      </c>
      <c r="S32" s="26" t="s">
        <v>38</v>
      </c>
      <c r="T32" s="29" t="s">
        <v>279</v>
      </c>
      <c r="V32" s="36"/>
    </row>
    <row r="33" spans="1:22" s="11" customFormat="1" ht="31.5">
      <c r="A33" s="26" t="s">
        <v>25</v>
      </c>
      <c r="B33" s="26" t="s">
        <v>79</v>
      </c>
      <c r="C33" s="38" t="s">
        <v>80</v>
      </c>
      <c r="D33" s="26" t="s">
        <v>28</v>
      </c>
      <c r="E33" s="26" t="s">
        <v>29</v>
      </c>
      <c r="F33" s="26" t="s">
        <v>30</v>
      </c>
      <c r="G33" s="26" t="s">
        <v>31</v>
      </c>
      <c r="H33" s="26" t="s">
        <v>32</v>
      </c>
      <c r="I33" s="26" t="s">
        <v>35</v>
      </c>
      <c r="J33" s="26" t="s">
        <v>33</v>
      </c>
      <c r="K33" s="26" t="s">
        <v>34</v>
      </c>
      <c r="L33" s="26">
        <v>52765</v>
      </c>
      <c r="M33" s="26">
        <v>239</v>
      </c>
      <c r="N33" s="27" t="s">
        <v>90</v>
      </c>
      <c r="O33" s="26" t="s">
        <v>40</v>
      </c>
      <c r="P33" s="26">
        <v>4</v>
      </c>
      <c r="Q33" s="28">
        <v>40</v>
      </c>
      <c r="R33" s="28">
        <f t="shared" si="1"/>
        <v>160</v>
      </c>
      <c r="S33" s="26" t="s">
        <v>38</v>
      </c>
      <c r="T33" s="29" t="s">
        <v>279</v>
      </c>
      <c r="V33" s="36"/>
    </row>
    <row r="34" spans="1:22" s="11" customFormat="1" ht="15.75">
      <c r="A34" s="26" t="s">
        <v>25</v>
      </c>
      <c r="B34" s="26" t="s">
        <v>79</v>
      </c>
      <c r="C34" s="38" t="s">
        <v>80</v>
      </c>
      <c r="D34" s="26" t="s">
        <v>28</v>
      </c>
      <c r="E34" s="26" t="s">
        <v>29</v>
      </c>
      <c r="F34" s="26" t="s">
        <v>30</v>
      </c>
      <c r="G34" s="26" t="s">
        <v>31</v>
      </c>
      <c r="H34" s="26" t="s">
        <v>32</v>
      </c>
      <c r="I34" s="26" t="s">
        <v>35</v>
      </c>
      <c r="J34" s="26" t="s">
        <v>33</v>
      </c>
      <c r="K34" s="26" t="s">
        <v>34</v>
      </c>
      <c r="L34" s="26">
        <v>61621</v>
      </c>
      <c r="M34" s="26">
        <v>302</v>
      </c>
      <c r="N34" s="27" t="s">
        <v>91</v>
      </c>
      <c r="O34" s="26" t="s">
        <v>37</v>
      </c>
      <c r="P34" s="26">
        <v>4</v>
      </c>
      <c r="Q34" s="28">
        <v>19.6</v>
      </c>
      <c r="R34" s="28">
        <f t="shared" si="1"/>
        <v>78.4</v>
      </c>
      <c r="S34" s="26" t="s">
        <v>38</v>
      </c>
      <c r="T34" s="29" t="s">
        <v>279</v>
      </c>
      <c r="V34" s="36"/>
    </row>
    <row r="35" spans="1:22" s="11" customFormat="1" ht="15.75">
      <c r="A35" s="26" t="s">
        <v>25</v>
      </c>
      <c r="B35" s="26" t="s">
        <v>79</v>
      </c>
      <c r="C35" s="38" t="s">
        <v>80</v>
      </c>
      <c r="D35" s="26" t="s">
        <v>28</v>
      </c>
      <c r="E35" s="26" t="s">
        <v>29</v>
      </c>
      <c r="F35" s="26" t="s">
        <v>30</v>
      </c>
      <c r="G35" s="26" t="s">
        <v>31</v>
      </c>
      <c r="H35" s="26" t="s">
        <v>32</v>
      </c>
      <c r="I35" s="26" t="s">
        <v>35</v>
      </c>
      <c r="J35" s="26" t="s">
        <v>33</v>
      </c>
      <c r="K35" s="26" t="s">
        <v>34</v>
      </c>
      <c r="L35" s="26">
        <v>48157</v>
      </c>
      <c r="M35" s="26">
        <v>317</v>
      </c>
      <c r="N35" s="27" t="s">
        <v>92</v>
      </c>
      <c r="O35" s="26" t="s">
        <v>40</v>
      </c>
      <c r="P35" s="26">
        <v>2</v>
      </c>
      <c r="Q35" s="28">
        <v>41</v>
      </c>
      <c r="R35" s="28">
        <f t="shared" si="1"/>
        <v>82</v>
      </c>
      <c r="S35" s="26" t="s">
        <v>38</v>
      </c>
      <c r="T35" s="29" t="s">
        <v>279</v>
      </c>
      <c r="V35" s="10"/>
    </row>
    <row r="36" spans="1:22" s="11" customFormat="1" ht="15.75">
      <c r="A36" s="26" t="s">
        <v>25</v>
      </c>
      <c r="B36" s="26" t="s">
        <v>79</v>
      </c>
      <c r="C36" s="38" t="s">
        <v>80</v>
      </c>
      <c r="D36" s="26" t="s">
        <v>28</v>
      </c>
      <c r="E36" s="26" t="s">
        <v>29</v>
      </c>
      <c r="F36" s="26" t="s">
        <v>30</v>
      </c>
      <c r="G36" s="26" t="s">
        <v>31</v>
      </c>
      <c r="H36" s="26" t="s">
        <v>32</v>
      </c>
      <c r="I36" s="26" t="s">
        <v>35</v>
      </c>
      <c r="J36" s="26" t="s">
        <v>33</v>
      </c>
      <c r="K36" s="26" t="s">
        <v>34</v>
      </c>
      <c r="L36" s="26">
        <v>11918</v>
      </c>
      <c r="M36" s="26">
        <v>332</v>
      </c>
      <c r="N36" s="27" t="s">
        <v>93</v>
      </c>
      <c r="O36" s="26" t="s">
        <v>40</v>
      </c>
      <c r="P36" s="26">
        <v>8</v>
      </c>
      <c r="Q36" s="28">
        <v>33.4</v>
      </c>
      <c r="R36" s="28">
        <f t="shared" si="1"/>
        <v>267.2</v>
      </c>
      <c r="S36" s="26" t="s">
        <v>38</v>
      </c>
      <c r="T36" s="29" t="s">
        <v>279</v>
      </c>
      <c r="V36" s="10"/>
    </row>
    <row r="37" spans="1:22" s="11" customFormat="1" ht="31.5">
      <c r="A37" s="26" t="s">
        <v>25</v>
      </c>
      <c r="B37" s="26" t="s">
        <v>79</v>
      </c>
      <c r="C37" s="38" t="s">
        <v>80</v>
      </c>
      <c r="D37" s="26" t="s">
        <v>28</v>
      </c>
      <c r="E37" s="26" t="s">
        <v>29</v>
      </c>
      <c r="F37" s="26" t="s">
        <v>30</v>
      </c>
      <c r="G37" s="26" t="s">
        <v>31</v>
      </c>
      <c r="H37" s="26" t="s">
        <v>32</v>
      </c>
      <c r="I37" s="26" t="s">
        <v>35</v>
      </c>
      <c r="J37" s="26" t="s">
        <v>33</v>
      </c>
      <c r="K37" s="26" t="s">
        <v>34</v>
      </c>
      <c r="L37" s="26">
        <v>65386</v>
      </c>
      <c r="M37" s="26">
        <v>338</v>
      </c>
      <c r="N37" s="27" t="s">
        <v>94</v>
      </c>
      <c r="O37" s="26" t="s">
        <v>40</v>
      </c>
      <c r="P37" s="26">
        <v>4</v>
      </c>
      <c r="Q37" s="28">
        <v>58</v>
      </c>
      <c r="R37" s="28">
        <f t="shared" si="1"/>
        <v>232</v>
      </c>
      <c r="S37" s="26" t="s">
        <v>38</v>
      </c>
      <c r="T37" s="29" t="s">
        <v>279</v>
      </c>
      <c r="V37" s="36"/>
    </row>
    <row r="38" spans="1:20" s="11" customFormat="1" ht="15.75">
      <c r="A38" s="26" t="s">
        <v>25</v>
      </c>
      <c r="B38" s="26" t="s">
        <v>79</v>
      </c>
      <c r="C38" s="38" t="s">
        <v>80</v>
      </c>
      <c r="D38" s="26" t="s">
        <v>28</v>
      </c>
      <c r="E38" s="26" t="s">
        <v>29</v>
      </c>
      <c r="F38" s="26" t="s">
        <v>30</v>
      </c>
      <c r="G38" s="26" t="s">
        <v>31</v>
      </c>
      <c r="H38" s="26" t="s">
        <v>32</v>
      </c>
      <c r="I38" s="26" t="s">
        <v>35</v>
      </c>
      <c r="J38" s="26" t="s">
        <v>33</v>
      </c>
      <c r="K38" s="26" t="s">
        <v>34</v>
      </c>
      <c r="L38" s="26">
        <v>43712</v>
      </c>
      <c r="M38" s="26">
        <v>373</v>
      </c>
      <c r="N38" s="27" t="s">
        <v>95</v>
      </c>
      <c r="O38" s="26" t="s">
        <v>37</v>
      </c>
      <c r="P38" s="26">
        <v>10</v>
      </c>
      <c r="Q38" s="28">
        <v>77.22</v>
      </c>
      <c r="R38" s="28">
        <f t="shared" si="1"/>
        <v>772.2</v>
      </c>
      <c r="S38" s="26" t="s">
        <v>38</v>
      </c>
      <c r="T38" s="29" t="s">
        <v>279</v>
      </c>
    </row>
    <row r="39" spans="1:20" s="11" customFormat="1" ht="15.75">
      <c r="A39" s="26" t="s">
        <v>25</v>
      </c>
      <c r="B39" s="26" t="s">
        <v>79</v>
      </c>
      <c r="C39" s="38" t="s">
        <v>80</v>
      </c>
      <c r="D39" s="26" t="s">
        <v>28</v>
      </c>
      <c r="E39" s="26" t="s">
        <v>29</v>
      </c>
      <c r="F39" s="26" t="s">
        <v>30</v>
      </c>
      <c r="G39" s="26" t="s">
        <v>31</v>
      </c>
      <c r="H39" s="26" t="s">
        <v>32</v>
      </c>
      <c r="I39" s="26" t="s">
        <v>35</v>
      </c>
      <c r="J39" s="26" t="s">
        <v>33</v>
      </c>
      <c r="K39" s="26" t="s">
        <v>34</v>
      </c>
      <c r="L39" s="26">
        <v>43610</v>
      </c>
      <c r="M39" s="26">
        <v>493</v>
      </c>
      <c r="N39" s="27" t="s">
        <v>96</v>
      </c>
      <c r="O39" s="26" t="s">
        <v>37</v>
      </c>
      <c r="P39" s="26">
        <v>4</v>
      </c>
      <c r="Q39" s="28">
        <v>298.45</v>
      </c>
      <c r="R39" s="28">
        <f t="shared" si="1"/>
        <v>1193.8</v>
      </c>
      <c r="S39" s="26" t="s">
        <v>38</v>
      </c>
      <c r="T39" s="29" t="s">
        <v>279</v>
      </c>
    </row>
    <row r="40" spans="1:20" s="11" customFormat="1" ht="15.75">
      <c r="A40" s="26" t="s">
        <v>25</v>
      </c>
      <c r="B40" s="26" t="s">
        <v>79</v>
      </c>
      <c r="C40" s="38" t="s">
        <v>80</v>
      </c>
      <c r="D40" s="26" t="s">
        <v>28</v>
      </c>
      <c r="E40" s="26" t="s">
        <v>29</v>
      </c>
      <c r="F40" s="26" t="s">
        <v>30</v>
      </c>
      <c r="G40" s="26" t="s">
        <v>31</v>
      </c>
      <c r="H40" s="26" t="s">
        <v>32</v>
      </c>
      <c r="I40" s="26" t="s">
        <v>35</v>
      </c>
      <c r="J40" s="26" t="s">
        <v>33</v>
      </c>
      <c r="K40" s="26" t="s">
        <v>34</v>
      </c>
      <c r="L40" s="26">
        <v>61623</v>
      </c>
      <c r="M40" s="26">
        <v>513</v>
      </c>
      <c r="N40" s="27" t="s">
        <v>97</v>
      </c>
      <c r="O40" s="26" t="s">
        <v>40</v>
      </c>
      <c r="P40" s="26">
        <v>4</v>
      </c>
      <c r="Q40" s="28">
        <v>102.31</v>
      </c>
      <c r="R40" s="28">
        <f t="shared" si="1"/>
        <v>409.24</v>
      </c>
      <c r="S40" s="26" t="s">
        <v>38</v>
      </c>
      <c r="T40" s="29" t="s">
        <v>279</v>
      </c>
    </row>
    <row r="41" spans="1:20" s="11" customFormat="1" ht="15.75">
      <c r="A41" s="26" t="s">
        <v>25</v>
      </c>
      <c r="B41" s="26" t="s">
        <v>79</v>
      </c>
      <c r="C41" s="38" t="s">
        <v>80</v>
      </c>
      <c r="D41" s="26" t="s">
        <v>28</v>
      </c>
      <c r="E41" s="26" t="s">
        <v>29</v>
      </c>
      <c r="F41" s="26" t="s">
        <v>30</v>
      </c>
      <c r="G41" s="26" t="s">
        <v>31</v>
      </c>
      <c r="H41" s="26" t="s">
        <v>32</v>
      </c>
      <c r="I41" s="26" t="s">
        <v>35</v>
      </c>
      <c r="J41" s="26" t="s">
        <v>33</v>
      </c>
      <c r="K41" s="26" t="s">
        <v>34</v>
      </c>
      <c r="L41" s="26">
        <v>27099</v>
      </c>
      <c r="M41" s="26">
        <v>525</v>
      </c>
      <c r="N41" s="27" t="s">
        <v>98</v>
      </c>
      <c r="O41" s="26" t="s">
        <v>40</v>
      </c>
      <c r="P41" s="26">
        <v>6</v>
      </c>
      <c r="Q41" s="28">
        <v>22</v>
      </c>
      <c r="R41" s="28">
        <f t="shared" si="1"/>
        <v>132</v>
      </c>
      <c r="S41" s="26" t="s">
        <v>38</v>
      </c>
      <c r="T41" s="29" t="s">
        <v>279</v>
      </c>
    </row>
    <row r="42" spans="1:20" s="11" customFormat="1" ht="15.75">
      <c r="A42" s="26" t="s">
        <v>25</v>
      </c>
      <c r="B42" s="26" t="s">
        <v>79</v>
      </c>
      <c r="C42" s="38" t="s">
        <v>80</v>
      </c>
      <c r="D42" s="26" t="s">
        <v>28</v>
      </c>
      <c r="E42" s="26" t="s">
        <v>29</v>
      </c>
      <c r="F42" s="26" t="s">
        <v>30</v>
      </c>
      <c r="G42" s="26" t="s">
        <v>31</v>
      </c>
      <c r="H42" s="26" t="s">
        <v>32</v>
      </c>
      <c r="I42" s="26" t="s">
        <v>35</v>
      </c>
      <c r="J42" s="26" t="s">
        <v>33</v>
      </c>
      <c r="K42" s="26" t="s">
        <v>34</v>
      </c>
      <c r="L42" s="26">
        <v>43648</v>
      </c>
      <c r="M42" s="26">
        <v>538</v>
      </c>
      <c r="N42" s="27" t="s">
        <v>99</v>
      </c>
      <c r="O42" s="26" t="s">
        <v>37</v>
      </c>
      <c r="P42" s="26">
        <v>2</v>
      </c>
      <c r="Q42" s="28">
        <v>82</v>
      </c>
      <c r="R42" s="28">
        <f t="shared" si="1"/>
        <v>164</v>
      </c>
      <c r="S42" s="26" t="s">
        <v>38</v>
      </c>
      <c r="T42" s="29" t="s">
        <v>279</v>
      </c>
    </row>
    <row r="43" spans="1:20" s="11" customFormat="1" ht="47.25">
      <c r="A43" s="26" t="s">
        <v>25</v>
      </c>
      <c r="B43" s="26" t="s">
        <v>79</v>
      </c>
      <c r="C43" s="38" t="s">
        <v>80</v>
      </c>
      <c r="D43" s="26" t="s">
        <v>28</v>
      </c>
      <c r="E43" s="26" t="s">
        <v>29</v>
      </c>
      <c r="F43" s="26" t="s">
        <v>30</v>
      </c>
      <c r="G43" s="26" t="s">
        <v>31</v>
      </c>
      <c r="H43" s="26" t="s">
        <v>32</v>
      </c>
      <c r="I43" s="26" t="s">
        <v>35</v>
      </c>
      <c r="J43" s="26" t="s">
        <v>33</v>
      </c>
      <c r="K43" s="26" t="s">
        <v>34</v>
      </c>
      <c r="L43" s="26">
        <v>47494</v>
      </c>
      <c r="M43" s="26">
        <v>591</v>
      </c>
      <c r="N43" s="27" t="s">
        <v>100</v>
      </c>
      <c r="O43" s="26" t="s">
        <v>40</v>
      </c>
      <c r="P43" s="26">
        <v>12</v>
      </c>
      <c r="Q43" s="28">
        <v>38.6</v>
      </c>
      <c r="R43" s="28">
        <f t="shared" si="1"/>
        <v>463.20000000000005</v>
      </c>
      <c r="S43" s="26" t="s">
        <v>38</v>
      </c>
      <c r="T43" s="29" t="s">
        <v>279</v>
      </c>
    </row>
    <row r="44" spans="1:20" s="11" customFormat="1" ht="15.75">
      <c r="A44" s="26" t="s">
        <v>25</v>
      </c>
      <c r="B44" s="26" t="s">
        <v>79</v>
      </c>
      <c r="C44" s="38" t="s">
        <v>80</v>
      </c>
      <c r="D44" s="26" t="s">
        <v>28</v>
      </c>
      <c r="E44" s="26" t="s">
        <v>29</v>
      </c>
      <c r="F44" s="26" t="s">
        <v>30</v>
      </c>
      <c r="G44" s="26" t="s">
        <v>31</v>
      </c>
      <c r="H44" s="26" t="s">
        <v>32</v>
      </c>
      <c r="I44" s="26" t="s">
        <v>35</v>
      </c>
      <c r="J44" s="26" t="s">
        <v>33</v>
      </c>
      <c r="K44" s="26" t="s">
        <v>34</v>
      </c>
      <c r="L44" s="26">
        <v>17967</v>
      </c>
      <c r="M44" s="26">
        <v>614</v>
      </c>
      <c r="N44" s="27" t="s">
        <v>101</v>
      </c>
      <c r="O44" s="26" t="s">
        <v>37</v>
      </c>
      <c r="P44" s="26">
        <v>8</v>
      </c>
      <c r="Q44" s="28">
        <v>9.78</v>
      </c>
      <c r="R44" s="28">
        <f t="shared" si="1"/>
        <v>78.24</v>
      </c>
      <c r="S44" s="26" t="s">
        <v>38</v>
      </c>
      <c r="T44" s="29" t="s">
        <v>279</v>
      </c>
    </row>
    <row r="45" spans="1:20" s="11" customFormat="1" ht="15.75">
      <c r="A45" s="26" t="s">
        <v>25</v>
      </c>
      <c r="B45" s="26" t="s">
        <v>79</v>
      </c>
      <c r="C45" s="38" t="s">
        <v>80</v>
      </c>
      <c r="D45" s="26" t="s">
        <v>28</v>
      </c>
      <c r="E45" s="26" t="s">
        <v>29</v>
      </c>
      <c r="F45" s="26" t="s">
        <v>30</v>
      </c>
      <c r="G45" s="26" t="s">
        <v>31</v>
      </c>
      <c r="H45" s="26" t="s">
        <v>32</v>
      </c>
      <c r="I45" s="26" t="s">
        <v>35</v>
      </c>
      <c r="J45" s="26" t="s">
        <v>33</v>
      </c>
      <c r="K45" s="26" t="s">
        <v>34</v>
      </c>
      <c r="L45" s="26">
        <v>17968</v>
      </c>
      <c r="M45" s="26">
        <v>615</v>
      </c>
      <c r="N45" s="27" t="s">
        <v>102</v>
      </c>
      <c r="O45" s="26" t="s">
        <v>37</v>
      </c>
      <c r="P45" s="26">
        <v>8</v>
      </c>
      <c r="Q45" s="28">
        <v>9.78</v>
      </c>
      <c r="R45" s="28">
        <f t="shared" si="1"/>
        <v>78.24</v>
      </c>
      <c r="S45" s="26" t="s">
        <v>38</v>
      </c>
      <c r="T45" s="29" t="s">
        <v>279</v>
      </c>
    </row>
    <row r="46" spans="1:20" s="11" customFormat="1" ht="15.75">
      <c r="A46" s="26" t="s">
        <v>25</v>
      </c>
      <c r="B46" s="26" t="s">
        <v>79</v>
      </c>
      <c r="C46" s="38" t="s">
        <v>80</v>
      </c>
      <c r="D46" s="26" t="s">
        <v>28</v>
      </c>
      <c r="E46" s="26" t="s">
        <v>29</v>
      </c>
      <c r="F46" s="26" t="s">
        <v>30</v>
      </c>
      <c r="G46" s="26" t="s">
        <v>31</v>
      </c>
      <c r="H46" s="26" t="s">
        <v>32</v>
      </c>
      <c r="I46" s="26" t="s">
        <v>35</v>
      </c>
      <c r="J46" s="26" t="s">
        <v>33</v>
      </c>
      <c r="K46" s="26" t="s">
        <v>34</v>
      </c>
      <c r="L46" s="26">
        <v>12430</v>
      </c>
      <c r="M46" s="26">
        <v>634</v>
      </c>
      <c r="N46" s="27" t="s">
        <v>103</v>
      </c>
      <c r="O46" s="26" t="s">
        <v>40</v>
      </c>
      <c r="P46" s="26">
        <v>4</v>
      </c>
      <c r="Q46" s="28">
        <v>31.46</v>
      </c>
      <c r="R46" s="28">
        <f t="shared" si="1"/>
        <v>125.84</v>
      </c>
      <c r="S46" s="26" t="s">
        <v>38</v>
      </c>
      <c r="T46" s="29" t="s">
        <v>279</v>
      </c>
    </row>
    <row r="47" spans="1:20" s="11" customFormat="1" ht="15.75">
      <c r="A47" s="26" t="s">
        <v>25</v>
      </c>
      <c r="B47" s="26" t="s">
        <v>79</v>
      </c>
      <c r="C47" s="38" t="s">
        <v>80</v>
      </c>
      <c r="D47" s="26" t="s">
        <v>28</v>
      </c>
      <c r="E47" s="26" t="s">
        <v>29</v>
      </c>
      <c r="F47" s="26" t="s">
        <v>30</v>
      </c>
      <c r="G47" s="26" t="s">
        <v>31</v>
      </c>
      <c r="H47" s="26" t="s">
        <v>32</v>
      </c>
      <c r="I47" s="26" t="s">
        <v>35</v>
      </c>
      <c r="J47" s="26" t="s">
        <v>33</v>
      </c>
      <c r="K47" s="26" t="s">
        <v>34</v>
      </c>
      <c r="L47" s="26">
        <v>61626</v>
      </c>
      <c r="M47" s="26">
        <v>637</v>
      </c>
      <c r="N47" s="27" t="s">
        <v>104</v>
      </c>
      <c r="O47" s="26" t="s">
        <v>37</v>
      </c>
      <c r="P47" s="26">
        <v>10</v>
      </c>
      <c r="Q47" s="28">
        <v>36.4</v>
      </c>
      <c r="R47" s="28">
        <f t="shared" si="1"/>
        <v>364</v>
      </c>
      <c r="S47" s="26" t="s">
        <v>38</v>
      </c>
      <c r="T47" s="29" t="s">
        <v>279</v>
      </c>
    </row>
    <row r="48" spans="1:20" s="11" customFormat="1" ht="15.75">
      <c r="A48" s="26" t="s">
        <v>25</v>
      </c>
      <c r="B48" s="26" t="s">
        <v>79</v>
      </c>
      <c r="C48" s="38" t="s">
        <v>80</v>
      </c>
      <c r="D48" s="26" t="s">
        <v>28</v>
      </c>
      <c r="E48" s="26" t="s">
        <v>29</v>
      </c>
      <c r="F48" s="26" t="s">
        <v>30</v>
      </c>
      <c r="G48" s="26" t="s">
        <v>31</v>
      </c>
      <c r="H48" s="26" t="s">
        <v>32</v>
      </c>
      <c r="I48" s="26" t="s">
        <v>35</v>
      </c>
      <c r="J48" s="26" t="s">
        <v>33</v>
      </c>
      <c r="K48" s="26" t="s">
        <v>34</v>
      </c>
      <c r="L48" s="26">
        <v>44442</v>
      </c>
      <c r="M48" s="26">
        <v>644</v>
      </c>
      <c r="N48" s="27" t="s">
        <v>105</v>
      </c>
      <c r="O48" s="26" t="s">
        <v>40</v>
      </c>
      <c r="P48" s="26">
        <v>8</v>
      </c>
      <c r="Q48" s="28">
        <v>57.97</v>
      </c>
      <c r="R48" s="28">
        <f t="shared" si="1"/>
        <v>463.76</v>
      </c>
      <c r="S48" s="26" t="s">
        <v>38</v>
      </c>
      <c r="T48" s="29" t="s">
        <v>279</v>
      </c>
    </row>
    <row r="49" spans="1:20" s="11" customFormat="1" ht="15.75">
      <c r="A49" s="26" t="s">
        <v>25</v>
      </c>
      <c r="B49" s="26" t="s">
        <v>79</v>
      </c>
      <c r="C49" s="38" t="s">
        <v>80</v>
      </c>
      <c r="D49" s="26" t="s">
        <v>28</v>
      </c>
      <c r="E49" s="26" t="s">
        <v>29</v>
      </c>
      <c r="F49" s="26" t="s">
        <v>30</v>
      </c>
      <c r="G49" s="26" t="s">
        <v>31</v>
      </c>
      <c r="H49" s="26" t="s">
        <v>32</v>
      </c>
      <c r="I49" s="26" t="s">
        <v>35</v>
      </c>
      <c r="J49" s="26" t="s">
        <v>33</v>
      </c>
      <c r="K49" s="26" t="s">
        <v>34</v>
      </c>
      <c r="L49" s="26">
        <v>44654</v>
      </c>
      <c r="M49" s="26">
        <v>652</v>
      </c>
      <c r="N49" s="27" t="s">
        <v>106</v>
      </c>
      <c r="O49" s="26" t="s">
        <v>40</v>
      </c>
      <c r="P49" s="26">
        <v>6</v>
      </c>
      <c r="Q49" s="28">
        <v>32.8</v>
      </c>
      <c r="R49" s="28">
        <f t="shared" si="1"/>
        <v>196.79999999999998</v>
      </c>
      <c r="S49" s="26" t="s">
        <v>38</v>
      </c>
      <c r="T49" s="29" t="s">
        <v>279</v>
      </c>
    </row>
    <row r="50" spans="1:20" s="11" customFormat="1" ht="15.75">
      <c r="A50" s="26" t="s">
        <v>25</v>
      </c>
      <c r="B50" s="26" t="s">
        <v>79</v>
      </c>
      <c r="C50" s="38" t="s">
        <v>80</v>
      </c>
      <c r="D50" s="26" t="s">
        <v>28</v>
      </c>
      <c r="E50" s="26" t="s">
        <v>29</v>
      </c>
      <c r="F50" s="26" t="s">
        <v>30</v>
      </c>
      <c r="G50" s="26" t="s">
        <v>31</v>
      </c>
      <c r="H50" s="26" t="s">
        <v>32</v>
      </c>
      <c r="I50" s="26" t="s">
        <v>35</v>
      </c>
      <c r="J50" s="26" t="s">
        <v>33</v>
      </c>
      <c r="K50" s="26" t="s">
        <v>34</v>
      </c>
      <c r="L50" s="26">
        <v>43665</v>
      </c>
      <c r="M50" s="26">
        <v>663</v>
      </c>
      <c r="N50" s="27" t="s">
        <v>107</v>
      </c>
      <c r="O50" s="26" t="s">
        <v>37</v>
      </c>
      <c r="P50" s="26">
        <v>2</v>
      </c>
      <c r="Q50" s="28">
        <v>40.05</v>
      </c>
      <c r="R50" s="28">
        <f t="shared" si="1"/>
        <v>80.1</v>
      </c>
      <c r="S50" s="26" t="s">
        <v>38</v>
      </c>
      <c r="T50" s="29" t="s">
        <v>279</v>
      </c>
    </row>
    <row r="51" spans="1:20" s="11" customFormat="1" ht="15.75">
      <c r="A51" s="26" t="s">
        <v>25</v>
      </c>
      <c r="B51" s="26" t="s">
        <v>79</v>
      </c>
      <c r="C51" s="38" t="s">
        <v>80</v>
      </c>
      <c r="D51" s="26" t="s">
        <v>28</v>
      </c>
      <c r="E51" s="26" t="s">
        <v>29</v>
      </c>
      <c r="F51" s="26" t="s">
        <v>30</v>
      </c>
      <c r="G51" s="26" t="s">
        <v>31</v>
      </c>
      <c r="H51" s="26" t="s">
        <v>32</v>
      </c>
      <c r="I51" s="26" t="s">
        <v>35</v>
      </c>
      <c r="J51" s="26" t="s">
        <v>33</v>
      </c>
      <c r="K51" s="26" t="s">
        <v>34</v>
      </c>
      <c r="L51" s="26">
        <v>14746</v>
      </c>
      <c r="M51" s="26">
        <v>666</v>
      </c>
      <c r="N51" s="27" t="s">
        <v>108</v>
      </c>
      <c r="O51" s="26" t="s">
        <v>40</v>
      </c>
      <c r="P51" s="26">
        <v>20</v>
      </c>
      <c r="Q51" s="28">
        <v>17.18</v>
      </c>
      <c r="R51" s="28">
        <f t="shared" si="1"/>
        <v>343.6</v>
      </c>
      <c r="S51" s="26" t="s">
        <v>38</v>
      </c>
      <c r="T51" s="29" t="s">
        <v>279</v>
      </c>
    </row>
    <row r="52" spans="1:20" s="11" customFormat="1" ht="47.25">
      <c r="A52" s="26" t="s">
        <v>25</v>
      </c>
      <c r="B52" s="26" t="s">
        <v>79</v>
      </c>
      <c r="C52" s="38" t="s">
        <v>80</v>
      </c>
      <c r="D52" s="26" t="s">
        <v>28</v>
      </c>
      <c r="E52" s="26" t="s">
        <v>29</v>
      </c>
      <c r="F52" s="26" t="s">
        <v>30</v>
      </c>
      <c r="G52" s="26" t="s">
        <v>31</v>
      </c>
      <c r="H52" s="26" t="s">
        <v>32</v>
      </c>
      <c r="I52" s="26" t="s">
        <v>35</v>
      </c>
      <c r="J52" s="26" t="s">
        <v>33</v>
      </c>
      <c r="K52" s="26" t="s">
        <v>34</v>
      </c>
      <c r="L52" s="26">
        <v>52901</v>
      </c>
      <c r="M52" s="26">
        <v>687</v>
      </c>
      <c r="N52" s="27" t="s">
        <v>109</v>
      </c>
      <c r="O52" s="26" t="s">
        <v>40</v>
      </c>
      <c r="P52" s="26">
        <v>2</v>
      </c>
      <c r="Q52" s="28">
        <v>18.75</v>
      </c>
      <c r="R52" s="28">
        <f t="shared" si="1"/>
        <v>37.5</v>
      </c>
      <c r="S52" s="26" t="s">
        <v>38</v>
      </c>
      <c r="T52" s="29" t="s">
        <v>279</v>
      </c>
    </row>
    <row r="53" spans="1:20" s="11" customFormat="1" ht="15.75">
      <c r="A53" s="26" t="s">
        <v>48</v>
      </c>
      <c r="B53" s="26" t="s">
        <v>110</v>
      </c>
      <c r="C53" s="38" t="s">
        <v>111</v>
      </c>
      <c r="D53" s="26" t="s">
        <v>28</v>
      </c>
      <c r="E53" s="26" t="s">
        <v>29</v>
      </c>
      <c r="F53" s="26" t="s">
        <v>30</v>
      </c>
      <c r="G53" s="26" t="s">
        <v>31</v>
      </c>
      <c r="H53" s="26" t="s">
        <v>32</v>
      </c>
      <c r="I53" s="26" t="s">
        <v>35</v>
      </c>
      <c r="J53" s="26" t="s">
        <v>33</v>
      </c>
      <c r="K53" s="26" t="s">
        <v>34</v>
      </c>
      <c r="L53" s="26">
        <v>2822</v>
      </c>
      <c r="M53" s="26">
        <v>62</v>
      </c>
      <c r="N53" s="27" t="s">
        <v>112</v>
      </c>
      <c r="O53" s="26" t="s">
        <v>42</v>
      </c>
      <c r="P53" s="26">
        <v>100</v>
      </c>
      <c r="Q53" s="28">
        <v>3.45</v>
      </c>
      <c r="R53" s="28">
        <v>345</v>
      </c>
      <c r="S53" s="26" t="s">
        <v>52</v>
      </c>
      <c r="T53" s="29" t="s">
        <v>279</v>
      </c>
    </row>
    <row r="54" spans="1:20" s="11" customFormat="1" ht="31.5">
      <c r="A54" s="26" t="s">
        <v>48</v>
      </c>
      <c r="B54" s="26" t="s">
        <v>110</v>
      </c>
      <c r="C54" s="38" t="s">
        <v>111</v>
      </c>
      <c r="D54" s="26" t="s">
        <v>28</v>
      </c>
      <c r="E54" s="26" t="s">
        <v>29</v>
      </c>
      <c r="F54" s="26" t="s">
        <v>30</v>
      </c>
      <c r="G54" s="26" t="s">
        <v>31</v>
      </c>
      <c r="H54" s="26" t="s">
        <v>32</v>
      </c>
      <c r="I54" s="26" t="s">
        <v>35</v>
      </c>
      <c r="J54" s="26" t="s">
        <v>33</v>
      </c>
      <c r="K54" s="26" t="s">
        <v>34</v>
      </c>
      <c r="L54" s="26">
        <v>48175</v>
      </c>
      <c r="M54" s="26">
        <v>225</v>
      </c>
      <c r="N54" s="27" t="s">
        <v>113</v>
      </c>
      <c r="O54" s="26" t="s">
        <v>42</v>
      </c>
      <c r="P54" s="26">
        <v>40</v>
      </c>
      <c r="Q54" s="28">
        <v>13.48</v>
      </c>
      <c r="R54" s="28">
        <v>539.2</v>
      </c>
      <c r="S54" s="26" t="s">
        <v>52</v>
      </c>
      <c r="T54" s="29" t="s">
        <v>279</v>
      </c>
    </row>
    <row r="55" spans="1:20" s="11" customFormat="1" ht="47.25">
      <c r="A55" s="26" t="s">
        <v>48</v>
      </c>
      <c r="B55" s="26" t="s">
        <v>110</v>
      </c>
      <c r="C55" s="38" t="s">
        <v>111</v>
      </c>
      <c r="D55" s="26" t="s">
        <v>28</v>
      </c>
      <c r="E55" s="26" t="s">
        <v>29</v>
      </c>
      <c r="F55" s="26" t="s">
        <v>30</v>
      </c>
      <c r="G55" s="26" t="s">
        <v>31</v>
      </c>
      <c r="H55" s="26" t="s">
        <v>32</v>
      </c>
      <c r="I55" s="26" t="s">
        <v>35</v>
      </c>
      <c r="J55" s="26" t="s">
        <v>33</v>
      </c>
      <c r="K55" s="26" t="s">
        <v>34</v>
      </c>
      <c r="L55" s="26">
        <v>11909</v>
      </c>
      <c r="M55" s="26">
        <v>324</v>
      </c>
      <c r="N55" s="27" t="s">
        <v>114</v>
      </c>
      <c r="O55" s="26" t="s">
        <v>57</v>
      </c>
      <c r="P55" s="26">
        <v>10</v>
      </c>
      <c r="Q55" s="28">
        <v>3.97</v>
      </c>
      <c r="R55" s="28">
        <v>39.7</v>
      </c>
      <c r="S55" s="26" t="s">
        <v>52</v>
      </c>
      <c r="T55" s="29" t="s">
        <v>279</v>
      </c>
    </row>
    <row r="56" spans="1:20" s="11" customFormat="1" ht="15.75">
      <c r="A56" s="26" t="s">
        <v>48</v>
      </c>
      <c r="B56" s="26" t="s">
        <v>110</v>
      </c>
      <c r="C56" s="38" t="s">
        <v>111</v>
      </c>
      <c r="D56" s="26" t="s">
        <v>28</v>
      </c>
      <c r="E56" s="26" t="s">
        <v>29</v>
      </c>
      <c r="F56" s="26" t="s">
        <v>30</v>
      </c>
      <c r="G56" s="26" t="s">
        <v>31</v>
      </c>
      <c r="H56" s="26" t="s">
        <v>32</v>
      </c>
      <c r="I56" s="26" t="s">
        <v>35</v>
      </c>
      <c r="J56" s="26" t="s">
        <v>33</v>
      </c>
      <c r="K56" s="26" t="s">
        <v>34</v>
      </c>
      <c r="L56" s="26">
        <v>42895</v>
      </c>
      <c r="M56" s="26">
        <v>393</v>
      </c>
      <c r="N56" s="27" t="s">
        <v>115</v>
      </c>
      <c r="O56" s="26" t="s">
        <v>57</v>
      </c>
      <c r="P56" s="26">
        <v>20</v>
      </c>
      <c r="Q56" s="28">
        <v>2.5</v>
      </c>
      <c r="R56" s="28">
        <v>50</v>
      </c>
      <c r="S56" s="26" t="s">
        <v>52</v>
      </c>
      <c r="T56" s="29" t="s">
        <v>279</v>
      </c>
    </row>
    <row r="57" spans="1:20" s="11" customFormat="1" ht="47.25">
      <c r="A57" s="26" t="s">
        <v>48</v>
      </c>
      <c r="B57" s="26" t="s">
        <v>116</v>
      </c>
      <c r="C57" s="38" t="s">
        <v>117</v>
      </c>
      <c r="D57" s="26" t="s">
        <v>28</v>
      </c>
      <c r="E57" s="26" t="s">
        <v>29</v>
      </c>
      <c r="F57" s="26" t="s">
        <v>30</v>
      </c>
      <c r="G57" s="26" t="s">
        <v>31</v>
      </c>
      <c r="H57" s="26" t="s">
        <v>32</v>
      </c>
      <c r="I57" s="26" t="s">
        <v>35</v>
      </c>
      <c r="J57" s="26" t="s">
        <v>33</v>
      </c>
      <c r="K57" s="26" t="s">
        <v>34</v>
      </c>
      <c r="L57" s="26">
        <v>9508</v>
      </c>
      <c r="M57" s="26">
        <v>458</v>
      </c>
      <c r="N57" s="27" t="s">
        <v>118</v>
      </c>
      <c r="O57" s="26" t="s">
        <v>42</v>
      </c>
      <c r="P57" s="26">
        <v>80</v>
      </c>
      <c r="Q57" s="28">
        <v>11</v>
      </c>
      <c r="R57" s="28">
        <f>Q57*P57</f>
        <v>880</v>
      </c>
      <c r="S57" s="26" t="s">
        <v>52</v>
      </c>
      <c r="T57" s="29" t="s">
        <v>279</v>
      </c>
    </row>
    <row r="58" spans="1:20" s="11" customFormat="1" ht="15.75">
      <c r="A58" s="26" t="s">
        <v>25</v>
      </c>
      <c r="B58" s="26" t="s">
        <v>119</v>
      </c>
      <c r="C58" s="38" t="s">
        <v>120</v>
      </c>
      <c r="D58" s="26" t="s">
        <v>28</v>
      </c>
      <c r="E58" s="26" t="s">
        <v>29</v>
      </c>
      <c r="F58" s="26" t="s">
        <v>30</v>
      </c>
      <c r="G58" s="26" t="s">
        <v>31</v>
      </c>
      <c r="H58" s="26" t="s">
        <v>32</v>
      </c>
      <c r="I58" s="26" t="s">
        <v>35</v>
      </c>
      <c r="J58" s="26" t="s">
        <v>33</v>
      </c>
      <c r="K58" s="26" t="s">
        <v>34</v>
      </c>
      <c r="L58" s="26">
        <v>2507</v>
      </c>
      <c r="M58" s="26">
        <v>41</v>
      </c>
      <c r="N58" s="27" t="s">
        <v>121</v>
      </c>
      <c r="O58" s="26" t="s">
        <v>122</v>
      </c>
      <c r="P58" s="26">
        <v>12</v>
      </c>
      <c r="Q58" s="28">
        <v>12.7</v>
      </c>
      <c r="R58" s="28">
        <v>152.4</v>
      </c>
      <c r="S58" s="26" t="s">
        <v>38</v>
      </c>
      <c r="T58" s="29" t="s">
        <v>279</v>
      </c>
    </row>
    <row r="59" spans="1:20" s="11" customFormat="1" ht="31.5">
      <c r="A59" s="26" t="s">
        <v>25</v>
      </c>
      <c r="B59" s="26" t="s">
        <v>119</v>
      </c>
      <c r="C59" s="38" t="s">
        <v>120</v>
      </c>
      <c r="D59" s="26" t="s">
        <v>28</v>
      </c>
      <c r="E59" s="26" t="s">
        <v>29</v>
      </c>
      <c r="F59" s="26" t="s">
        <v>30</v>
      </c>
      <c r="G59" s="26" t="s">
        <v>31</v>
      </c>
      <c r="H59" s="26" t="s">
        <v>32</v>
      </c>
      <c r="I59" s="26" t="s">
        <v>35</v>
      </c>
      <c r="J59" s="26" t="s">
        <v>33</v>
      </c>
      <c r="K59" s="26" t="s">
        <v>34</v>
      </c>
      <c r="L59" s="26">
        <v>61729</v>
      </c>
      <c r="M59" s="26">
        <v>47</v>
      </c>
      <c r="N59" s="27" t="s">
        <v>123</v>
      </c>
      <c r="O59" s="26" t="s">
        <v>40</v>
      </c>
      <c r="P59" s="26">
        <v>2</v>
      </c>
      <c r="Q59" s="28">
        <v>31.8</v>
      </c>
      <c r="R59" s="28">
        <v>63.6</v>
      </c>
      <c r="S59" s="26" t="s">
        <v>38</v>
      </c>
      <c r="T59" s="29" t="s">
        <v>279</v>
      </c>
    </row>
    <row r="60" spans="1:20" s="11" customFormat="1" ht="15.75">
      <c r="A60" s="26" t="s">
        <v>25</v>
      </c>
      <c r="B60" s="26" t="s">
        <v>119</v>
      </c>
      <c r="C60" s="38" t="s">
        <v>120</v>
      </c>
      <c r="D60" s="26" t="s">
        <v>28</v>
      </c>
      <c r="E60" s="26" t="s">
        <v>29</v>
      </c>
      <c r="F60" s="26" t="s">
        <v>30</v>
      </c>
      <c r="G60" s="26" t="s">
        <v>31</v>
      </c>
      <c r="H60" s="26" t="s">
        <v>32</v>
      </c>
      <c r="I60" s="26" t="s">
        <v>35</v>
      </c>
      <c r="J60" s="26" t="s">
        <v>33</v>
      </c>
      <c r="K60" s="26" t="s">
        <v>34</v>
      </c>
      <c r="L60" s="26">
        <v>64820</v>
      </c>
      <c r="M60" s="26">
        <v>49</v>
      </c>
      <c r="N60" s="27" t="s">
        <v>124</v>
      </c>
      <c r="O60" s="26" t="s">
        <v>40</v>
      </c>
      <c r="P60" s="26">
        <v>4</v>
      </c>
      <c r="Q60" s="28">
        <v>18.6</v>
      </c>
      <c r="R60" s="28">
        <v>74.4</v>
      </c>
      <c r="S60" s="26" t="s">
        <v>38</v>
      </c>
      <c r="T60" s="29" t="s">
        <v>279</v>
      </c>
    </row>
    <row r="61" spans="1:20" s="11" customFormat="1" ht="15.75">
      <c r="A61" s="26" t="s">
        <v>25</v>
      </c>
      <c r="B61" s="26" t="s">
        <v>119</v>
      </c>
      <c r="C61" s="38" t="s">
        <v>120</v>
      </c>
      <c r="D61" s="26" t="s">
        <v>28</v>
      </c>
      <c r="E61" s="26" t="s">
        <v>29</v>
      </c>
      <c r="F61" s="26" t="s">
        <v>30</v>
      </c>
      <c r="G61" s="26" t="s">
        <v>31</v>
      </c>
      <c r="H61" s="26" t="s">
        <v>32</v>
      </c>
      <c r="I61" s="26" t="s">
        <v>35</v>
      </c>
      <c r="J61" s="26" t="s">
        <v>33</v>
      </c>
      <c r="K61" s="26" t="s">
        <v>34</v>
      </c>
      <c r="L61" s="26">
        <v>43613</v>
      </c>
      <c r="M61" s="26">
        <v>70</v>
      </c>
      <c r="N61" s="27" t="s">
        <v>125</v>
      </c>
      <c r="O61" s="26" t="s">
        <v>40</v>
      </c>
      <c r="P61" s="26">
        <v>4</v>
      </c>
      <c r="Q61" s="28">
        <v>10.6</v>
      </c>
      <c r="R61" s="28">
        <v>42.4</v>
      </c>
      <c r="S61" s="26" t="s">
        <v>38</v>
      </c>
      <c r="T61" s="29" t="s">
        <v>279</v>
      </c>
    </row>
    <row r="62" spans="1:20" s="11" customFormat="1" ht="15.75">
      <c r="A62" s="26" t="s">
        <v>25</v>
      </c>
      <c r="B62" s="26" t="s">
        <v>119</v>
      </c>
      <c r="C62" s="38" t="s">
        <v>120</v>
      </c>
      <c r="D62" s="26" t="s">
        <v>28</v>
      </c>
      <c r="E62" s="26" t="s">
        <v>29</v>
      </c>
      <c r="F62" s="26" t="s">
        <v>30</v>
      </c>
      <c r="G62" s="26" t="s">
        <v>31</v>
      </c>
      <c r="H62" s="26" t="s">
        <v>32</v>
      </c>
      <c r="I62" s="26" t="s">
        <v>35</v>
      </c>
      <c r="J62" s="26" t="s">
        <v>33</v>
      </c>
      <c r="K62" s="26" t="s">
        <v>34</v>
      </c>
      <c r="L62" s="26">
        <v>24061</v>
      </c>
      <c r="M62" s="26">
        <v>137</v>
      </c>
      <c r="N62" s="27" t="s">
        <v>126</v>
      </c>
      <c r="O62" s="26" t="s">
        <v>40</v>
      </c>
      <c r="P62" s="26">
        <v>2</v>
      </c>
      <c r="Q62" s="28">
        <v>45.5</v>
      </c>
      <c r="R62" s="28">
        <v>91</v>
      </c>
      <c r="S62" s="26" t="s">
        <v>38</v>
      </c>
      <c r="T62" s="29" t="s">
        <v>279</v>
      </c>
    </row>
    <row r="63" spans="1:20" s="11" customFormat="1" ht="15.75">
      <c r="A63" s="26" t="s">
        <v>25</v>
      </c>
      <c r="B63" s="26" t="s">
        <v>119</v>
      </c>
      <c r="C63" s="38" t="s">
        <v>120</v>
      </c>
      <c r="D63" s="26" t="s">
        <v>28</v>
      </c>
      <c r="E63" s="26" t="s">
        <v>29</v>
      </c>
      <c r="F63" s="26" t="s">
        <v>30</v>
      </c>
      <c r="G63" s="26" t="s">
        <v>31</v>
      </c>
      <c r="H63" s="26" t="s">
        <v>32</v>
      </c>
      <c r="I63" s="26" t="s">
        <v>35</v>
      </c>
      <c r="J63" s="26" t="s">
        <v>33</v>
      </c>
      <c r="K63" s="26" t="s">
        <v>34</v>
      </c>
      <c r="L63" s="26">
        <v>26662</v>
      </c>
      <c r="M63" s="26">
        <v>161</v>
      </c>
      <c r="N63" s="27" t="s">
        <v>127</v>
      </c>
      <c r="O63" s="26" t="s">
        <v>85</v>
      </c>
      <c r="P63" s="26">
        <v>2</v>
      </c>
      <c r="Q63" s="28">
        <v>19.26</v>
      </c>
      <c r="R63" s="28">
        <v>38.52</v>
      </c>
      <c r="S63" s="26" t="s">
        <v>38</v>
      </c>
      <c r="T63" s="29" t="s">
        <v>279</v>
      </c>
    </row>
    <row r="64" spans="1:20" s="11" customFormat="1" ht="15.75">
      <c r="A64" s="26" t="s">
        <v>48</v>
      </c>
      <c r="B64" s="26" t="s">
        <v>128</v>
      </c>
      <c r="C64" s="38" t="s">
        <v>129</v>
      </c>
      <c r="D64" s="26" t="s">
        <v>28</v>
      </c>
      <c r="E64" s="26" t="s">
        <v>29</v>
      </c>
      <c r="F64" s="26" t="s">
        <v>30</v>
      </c>
      <c r="G64" s="26" t="s">
        <v>31</v>
      </c>
      <c r="H64" s="26" t="s">
        <v>32</v>
      </c>
      <c r="I64" s="26" t="s">
        <v>35</v>
      </c>
      <c r="J64" s="26" t="s">
        <v>33</v>
      </c>
      <c r="K64" s="26" t="s">
        <v>34</v>
      </c>
      <c r="L64" s="26">
        <v>6038</v>
      </c>
      <c r="M64" s="26">
        <v>63</v>
      </c>
      <c r="N64" s="27" t="s">
        <v>130</v>
      </c>
      <c r="O64" s="26" t="s">
        <v>42</v>
      </c>
      <c r="P64" s="26">
        <v>100</v>
      </c>
      <c r="Q64" s="28">
        <v>0.49</v>
      </c>
      <c r="R64" s="28">
        <v>49</v>
      </c>
      <c r="S64" s="26" t="s">
        <v>52</v>
      </c>
      <c r="T64" s="29" t="s">
        <v>279</v>
      </c>
    </row>
    <row r="65" spans="1:20" s="11" customFormat="1" ht="47.25">
      <c r="A65" s="26" t="s">
        <v>48</v>
      </c>
      <c r="B65" s="26" t="s">
        <v>128</v>
      </c>
      <c r="C65" s="38" t="s">
        <v>129</v>
      </c>
      <c r="D65" s="26" t="s">
        <v>28</v>
      </c>
      <c r="E65" s="26" t="s">
        <v>29</v>
      </c>
      <c r="F65" s="26" t="s">
        <v>30</v>
      </c>
      <c r="G65" s="26" t="s">
        <v>31</v>
      </c>
      <c r="H65" s="26" t="s">
        <v>32</v>
      </c>
      <c r="I65" s="26" t="s">
        <v>35</v>
      </c>
      <c r="J65" s="26" t="s">
        <v>33</v>
      </c>
      <c r="K65" s="26" t="s">
        <v>34</v>
      </c>
      <c r="L65" s="26">
        <v>44947</v>
      </c>
      <c r="M65" s="26">
        <v>452</v>
      </c>
      <c r="N65" s="27" t="s">
        <v>131</v>
      </c>
      <c r="O65" s="26" t="s">
        <v>42</v>
      </c>
      <c r="P65" s="26">
        <v>160</v>
      </c>
      <c r="Q65" s="28">
        <v>49.9</v>
      </c>
      <c r="R65" s="28">
        <v>7984</v>
      </c>
      <c r="S65" s="26" t="s">
        <v>52</v>
      </c>
      <c r="T65" s="29" t="s">
        <v>279</v>
      </c>
    </row>
    <row r="66" spans="1:20" s="11" customFormat="1" ht="47.25">
      <c r="A66" s="26" t="s">
        <v>48</v>
      </c>
      <c r="B66" s="26" t="s">
        <v>128</v>
      </c>
      <c r="C66" s="38" t="s">
        <v>129</v>
      </c>
      <c r="D66" s="26" t="s">
        <v>28</v>
      </c>
      <c r="E66" s="26" t="s">
        <v>29</v>
      </c>
      <c r="F66" s="26" t="s">
        <v>30</v>
      </c>
      <c r="G66" s="26" t="s">
        <v>31</v>
      </c>
      <c r="H66" s="26" t="s">
        <v>32</v>
      </c>
      <c r="I66" s="26" t="s">
        <v>35</v>
      </c>
      <c r="J66" s="26" t="s">
        <v>33</v>
      </c>
      <c r="K66" s="26" t="s">
        <v>34</v>
      </c>
      <c r="L66" s="26">
        <v>44948</v>
      </c>
      <c r="M66" s="26">
        <v>453</v>
      </c>
      <c r="N66" s="27" t="s">
        <v>132</v>
      </c>
      <c r="O66" s="26" t="s">
        <v>42</v>
      </c>
      <c r="P66" s="26">
        <v>160</v>
      </c>
      <c r="Q66" s="28">
        <v>49.87</v>
      </c>
      <c r="R66" s="28">
        <v>7979.2</v>
      </c>
      <c r="S66" s="26" t="s">
        <v>52</v>
      </c>
      <c r="T66" s="29" t="s">
        <v>279</v>
      </c>
    </row>
    <row r="67" spans="1:20" s="11" customFormat="1" ht="31.5">
      <c r="A67" s="147" t="s">
        <v>48</v>
      </c>
      <c r="B67" s="147" t="s">
        <v>133</v>
      </c>
      <c r="C67" s="148" t="s">
        <v>134</v>
      </c>
      <c r="D67" s="147" t="s">
        <v>28</v>
      </c>
      <c r="E67" s="147" t="s">
        <v>29</v>
      </c>
      <c r="F67" s="147" t="s">
        <v>30</v>
      </c>
      <c r="G67" s="147" t="s">
        <v>31</v>
      </c>
      <c r="H67" s="147" t="s">
        <v>32</v>
      </c>
      <c r="I67" s="147" t="s">
        <v>35</v>
      </c>
      <c r="J67" s="147" t="s">
        <v>33</v>
      </c>
      <c r="K67" s="147" t="s">
        <v>34</v>
      </c>
      <c r="L67" s="147">
        <v>32881</v>
      </c>
      <c r="M67" s="147">
        <v>9</v>
      </c>
      <c r="N67" s="149" t="s">
        <v>135</v>
      </c>
      <c r="O67" s="147" t="s">
        <v>42</v>
      </c>
      <c r="P67" s="147">
        <v>50</v>
      </c>
      <c r="Q67" s="150">
        <v>40</v>
      </c>
      <c r="R67" s="150"/>
      <c r="S67" s="147" t="s">
        <v>52</v>
      </c>
      <c r="T67" s="151" t="s">
        <v>280</v>
      </c>
    </row>
    <row r="68" spans="1:20" s="11" customFormat="1" ht="15.75">
      <c r="A68" s="147" t="s">
        <v>48</v>
      </c>
      <c r="B68" s="147" t="s">
        <v>133</v>
      </c>
      <c r="C68" s="148" t="s">
        <v>134</v>
      </c>
      <c r="D68" s="147" t="s">
        <v>28</v>
      </c>
      <c r="E68" s="147" t="s">
        <v>29</v>
      </c>
      <c r="F68" s="147" t="s">
        <v>30</v>
      </c>
      <c r="G68" s="147" t="s">
        <v>31</v>
      </c>
      <c r="H68" s="147" t="s">
        <v>32</v>
      </c>
      <c r="I68" s="147" t="s">
        <v>35</v>
      </c>
      <c r="J68" s="147" t="s">
        <v>33</v>
      </c>
      <c r="K68" s="147" t="s">
        <v>34</v>
      </c>
      <c r="L68" s="147">
        <v>52271</v>
      </c>
      <c r="M68" s="147">
        <v>11</v>
      </c>
      <c r="N68" s="149" t="s">
        <v>136</v>
      </c>
      <c r="O68" s="147" t="s">
        <v>42</v>
      </c>
      <c r="P68" s="147">
        <v>50</v>
      </c>
      <c r="Q68" s="150">
        <v>33</v>
      </c>
      <c r="R68" s="150"/>
      <c r="S68" s="147" t="s">
        <v>52</v>
      </c>
      <c r="T68" s="151" t="s">
        <v>280</v>
      </c>
    </row>
    <row r="69" spans="1:20" s="11" customFormat="1" ht="47.25">
      <c r="A69" s="26" t="s">
        <v>48</v>
      </c>
      <c r="B69" s="26" t="s">
        <v>137</v>
      </c>
      <c r="C69" s="38" t="s">
        <v>138</v>
      </c>
      <c r="D69" s="26" t="s">
        <v>28</v>
      </c>
      <c r="E69" s="26" t="s">
        <v>29</v>
      </c>
      <c r="F69" s="26" t="s">
        <v>30</v>
      </c>
      <c r="G69" s="26" t="s">
        <v>31</v>
      </c>
      <c r="H69" s="26" t="s">
        <v>32</v>
      </c>
      <c r="I69" s="26" t="s">
        <v>35</v>
      </c>
      <c r="J69" s="26" t="s">
        <v>33</v>
      </c>
      <c r="K69" s="26" t="s">
        <v>34</v>
      </c>
      <c r="L69" s="26">
        <v>14604</v>
      </c>
      <c r="M69" s="26">
        <v>19</v>
      </c>
      <c r="N69" s="27" t="s">
        <v>139</v>
      </c>
      <c r="O69" s="26" t="s">
        <v>42</v>
      </c>
      <c r="P69" s="26">
        <v>60</v>
      </c>
      <c r="Q69" s="28">
        <v>76.95</v>
      </c>
      <c r="R69" s="28">
        <v>4617</v>
      </c>
      <c r="S69" s="26" t="s">
        <v>52</v>
      </c>
      <c r="T69" s="29" t="s">
        <v>279</v>
      </c>
    </row>
    <row r="70" spans="1:20" s="11" customFormat="1" ht="15.75">
      <c r="A70" s="26" t="s">
        <v>48</v>
      </c>
      <c r="B70" s="26" t="s">
        <v>137</v>
      </c>
      <c r="C70" s="38" t="s">
        <v>138</v>
      </c>
      <c r="D70" s="26" t="s">
        <v>28</v>
      </c>
      <c r="E70" s="26" t="s">
        <v>29</v>
      </c>
      <c r="F70" s="26" t="s">
        <v>30</v>
      </c>
      <c r="G70" s="26" t="s">
        <v>31</v>
      </c>
      <c r="H70" s="26" t="s">
        <v>32</v>
      </c>
      <c r="I70" s="26" t="s">
        <v>35</v>
      </c>
      <c r="J70" s="26" t="s">
        <v>33</v>
      </c>
      <c r="K70" s="26" t="s">
        <v>34</v>
      </c>
      <c r="L70" s="26">
        <v>17834</v>
      </c>
      <c r="M70" s="26">
        <v>37</v>
      </c>
      <c r="N70" s="27" t="s">
        <v>140</v>
      </c>
      <c r="O70" s="26" t="s">
        <v>42</v>
      </c>
      <c r="P70" s="26">
        <v>100</v>
      </c>
      <c r="Q70" s="28">
        <v>15.49</v>
      </c>
      <c r="R70" s="28">
        <v>1549</v>
      </c>
      <c r="S70" s="26" t="s">
        <v>52</v>
      </c>
      <c r="T70" s="29" t="s">
        <v>279</v>
      </c>
    </row>
    <row r="71" spans="1:20" s="11" customFormat="1" ht="15.75">
      <c r="A71" s="26" t="s">
        <v>48</v>
      </c>
      <c r="B71" s="26" t="s">
        <v>141</v>
      </c>
      <c r="C71" s="38" t="s">
        <v>142</v>
      </c>
      <c r="D71" s="26" t="s">
        <v>28</v>
      </c>
      <c r="E71" s="26" t="s">
        <v>29</v>
      </c>
      <c r="F71" s="26" t="s">
        <v>30</v>
      </c>
      <c r="G71" s="26" t="s">
        <v>31</v>
      </c>
      <c r="H71" s="26" t="s">
        <v>32</v>
      </c>
      <c r="I71" s="26" t="s">
        <v>35</v>
      </c>
      <c r="J71" s="26" t="s">
        <v>33</v>
      </c>
      <c r="K71" s="26" t="s">
        <v>34</v>
      </c>
      <c r="L71" s="26">
        <v>5436</v>
      </c>
      <c r="M71" s="26">
        <v>392</v>
      </c>
      <c r="N71" s="27" t="s">
        <v>143</v>
      </c>
      <c r="O71" s="26" t="s">
        <v>57</v>
      </c>
      <c r="P71" s="26">
        <v>40</v>
      </c>
      <c r="Q71" s="28">
        <v>36.35</v>
      </c>
      <c r="R71" s="28">
        <v>1454</v>
      </c>
      <c r="S71" s="26" t="s">
        <v>52</v>
      </c>
      <c r="T71" s="29" t="s">
        <v>279</v>
      </c>
    </row>
    <row r="72" spans="1:20" s="11" customFormat="1" ht="31.5">
      <c r="A72" s="26" t="s">
        <v>48</v>
      </c>
      <c r="B72" s="26" t="s">
        <v>144</v>
      </c>
      <c r="C72" s="38" t="s">
        <v>145</v>
      </c>
      <c r="D72" s="26" t="s">
        <v>28</v>
      </c>
      <c r="E72" s="26" t="s">
        <v>29</v>
      </c>
      <c r="F72" s="26" t="s">
        <v>30</v>
      </c>
      <c r="G72" s="26" t="s">
        <v>31</v>
      </c>
      <c r="H72" s="26" t="s">
        <v>32</v>
      </c>
      <c r="I72" s="26" t="s">
        <v>35</v>
      </c>
      <c r="J72" s="26" t="s">
        <v>33</v>
      </c>
      <c r="K72" s="26" t="s">
        <v>34</v>
      </c>
      <c r="L72" s="26">
        <v>43729</v>
      </c>
      <c r="M72" s="26">
        <v>396</v>
      </c>
      <c r="N72" s="27" t="s">
        <v>146</v>
      </c>
      <c r="O72" s="26" t="s">
        <v>147</v>
      </c>
      <c r="P72" s="26">
        <v>40</v>
      </c>
      <c r="Q72" s="28">
        <v>51.99</v>
      </c>
      <c r="R72" s="28">
        <v>2079.6</v>
      </c>
      <c r="S72" s="26" t="s">
        <v>52</v>
      </c>
      <c r="T72" s="29" t="s">
        <v>279</v>
      </c>
    </row>
    <row r="73" spans="1:20" s="11" customFormat="1" ht="15.75">
      <c r="A73" s="26" t="s">
        <v>48</v>
      </c>
      <c r="B73" s="26" t="s">
        <v>148</v>
      </c>
      <c r="C73" s="38" t="s">
        <v>149</v>
      </c>
      <c r="D73" s="26" t="s">
        <v>28</v>
      </c>
      <c r="E73" s="26" t="s">
        <v>29</v>
      </c>
      <c r="F73" s="26" t="s">
        <v>30</v>
      </c>
      <c r="G73" s="26" t="s">
        <v>31</v>
      </c>
      <c r="H73" s="26" t="s">
        <v>32</v>
      </c>
      <c r="I73" s="26" t="s">
        <v>35</v>
      </c>
      <c r="J73" s="26" t="s">
        <v>33</v>
      </c>
      <c r="K73" s="26" t="s">
        <v>34</v>
      </c>
      <c r="L73" s="26">
        <v>2642</v>
      </c>
      <c r="M73" s="26">
        <v>394</v>
      </c>
      <c r="N73" s="27" t="s">
        <v>150</v>
      </c>
      <c r="O73" s="26" t="s">
        <v>57</v>
      </c>
      <c r="P73" s="26">
        <v>20</v>
      </c>
      <c r="Q73" s="28">
        <v>8.87</v>
      </c>
      <c r="R73" s="28">
        <f aca="true" t="shared" si="2" ref="R73:R84">Q73*P73</f>
        <v>177.39999999999998</v>
      </c>
      <c r="S73" s="26" t="s">
        <v>52</v>
      </c>
      <c r="T73" s="29" t="s">
        <v>279</v>
      </c>
    </row>
    <row r="74" spans="1:20" s="11" customFormat="1" ht="31.5">
      <c r="A74" s="26" t="s">
        <v>48</v>
      </c>
      <c r="B74" s="26" t="s">
        <v>151</v>
      </c>
      <c r="C74" s="38" t="s">
        <v>152</v>
      </c>
      <c r="D74" s="26" t="s">
        <v>28</v>
      </c>
      <c r="E74" s="26" t="s">
        <v>29</v>
      </c>
      <c r="F74" s="26" t="s">
        <v>30</v>
      </c>
      <c r="G74" s="26" t="s">
        <v>31</v>
      </c>
      <c r="H74" s="26" t="s">
        <v>32</v>
      </c>
      <c r="I74" s="26" t="s">
        <v>35</v>
      </c>
      <c r="J74" s="26" t="s">
        <v>33</v>
      </c>
      <c r="K74" s="26" t="s">
        <v>34</v>
      </c>
      <c r="L74" s="26">
        <v>26296</v>
      </c>
      <c r="M74" s="26">
        <v>58</v>
      </c>
      <c r="N74" s="27" t="s">
        <v>153</v>
      </c>
      <c r="O74" s="26" t="s">
        <v>42</v>
      </c>
      <c r="P74" s="26">
        <v>110</v>
      </c>
      <c r="Q74" s="28">
        <v>6.07</v>
      </c>
      <c r="R74" s="28">
        <f t="shared" si="2"/>
        <v>667.7</v>
      </c>
      <c r="S74" s="26" t="s">
        <v>52</v>
      </c>
      <c r="T74" s="29" t="s">
        <v>279</v>
      </c>
    </row>
    <row r="75" spans="1:20" s="11" customFormat="1" ht="47.25">
      <c r="A75" s="26" t="s">
        <v>48</v>
      </c>
      <c r="B75" s="26" t="s">
        <v>151</v>
      </c>
      <c r="C75" s="38" t="s">
        <v>152</v>
      </c>
      <c r="D75" s="26" t="s">
        <v>28</v>
      </c>
      <c r="E75" s="26" t="s">
        <v>29</v>
      </c>
      <c r="F75" s="26" t="s">
        <v>30</v>
      </c>
      <c r="G75" s="26" t="s">
        <v>31</v>
      </c>
      <c r="H75" s="26" t="s">
        <v>32</v>
      </c>
      <c r="I75" s="26" t="s">
        <v>35</v>
      </c>
      <c r="J75" s="26" t="s">
        <v>33</v>
      </c>
      <c r="K75" s="26" t="s">
        <v>34</v>
      </c>
      <c r="L75" s="26">
        <v>48659</v>
      </c>
      <c r="M75" s="26">
        <v>150</v>
      </c>
      <c r="N75" s="27" t="s">
        <v>154</v>
      </c>
      <c r="O75" s="26" t="s">
        <v>42</v>
      </c>
      <c r="P75" s="26">
        <v>100</v>
      </c>
      <c r="Q75" s="28">
        <v>49.03</v>
      </c>
      <c r="R75" s="28">
        <f t="shared" si="2"/>
        <v>4903</v>
      </c>
      <c r="S75" s="26" t="s">
        <v>52</v>
      </c>
      <c r="T75" s="29" t="s">
        <v>279</v>
      </c>
    </row>
    <row r="76" spans="1:20" s="11" customFormat="1" ht="47.25">
      <c r="A76" s="26" t="s">
        <v>48</v>
      </c>
      <c r="B76" s="26" t="s">
        <v>151</v>
      </c>
      <c r="C76" s="38" t="s">
        <v>152</v>
      </c>
      <c r="D76" s="26" t="s">
        <v>28</v>
      </c>
      <c r="E76" s="26" t="s">
        <v>29</v>
      </c>
      <c r="F76" s="26" t="s">
        <v>30</v>
      </c>
      <c r="G76" s="26" t="s">
        <v>31</v>
      </c>
      <c r="H76" s="26" t="s">
        <v>32</v>
      </c>
      <c r="I76" s="26" t="s">
        <v>35</v>
      </c>
      <c r="J76" s="26" t="s">
        <v>33</v>
      </c>
      <c r="K76" s="26" t="s">
        <v>34</v>
      </c>
      <c r="L76" s="26">
        <v>25216</v>
      </c>
      <c r="M76" s="26">
        <v>332</v>
      </c>
      <c r="N76" s="27" t="s">
        <v>155</v>
      </c>
      <c r="O76" s="26" t="s">
        <v>156</v>
      </c>
      <c r="P76" s="26" t="s">
        <v>281</v>
      </c>
      <c r="Q76" s="28">
        <v>11.99</v>
      </c>
      <c r="R76" s="28">
        <f t="shared" si="2"/>
        <v>1199</v>
      </c>
      <c r="S76" s="26" t="s">
        <v>52</v>
      </c>
      <c r="T76" s="29" t="s">
        <v>279</v>
      </c>
    </row>
    <row r="77" spans="1:20" s="11" customFormat="1" ht="31.5">
      <c r="A77" s="26" t="s">
        <v>48</v>
      </c>
      <c r="B77" s="26" t="s">
        <v>151</v>
      </c>
      <c r="C77" s="38" t="s">
        <v>152</v>
      </c>
      <c r="D77" s="26" t="s">
        <v>28</v>
      </c>
      <c r="E77" s="26" t="s">
        <v>29</v>
      </c>
      <c r="F77" s="26" t="s">
        <v>30</v>
      </c>
      <c r="G77" s="26" t="s">
        <v>31</v>
      </c>
      <c r="H77" s="26" t="s">
        <v>32</v>
      </c>
      <c r="I77" s="26" t="s">
        <v>35</v>
      </c>
      <c r="J77" s="26" t="s">
        <v>33</v>
      </c>
      <c r="K77" s="26" t="s">
        <v>34</v>
      </c>
      <c r="L77" s="26">
        <v>31556</v>
      </c>
      <c r="M77" s="26">
        <v>418</v>
      </c>
      <c r="N77" s="27" t="s">
        <v>157</v>
      </c>
      <c r="O77" s="26" t="s">
        <v>42</v>
      </c>
      <c r="P77" s="26">
        <v>10</v>
      </c>
      <c r="Q77" s="28">
        <v>34.5</v>
      </c>
      <c r="R77" s="28">
        <f t="shared" si="2"/>
        <v>345</v>
      </c>
      <c r="S77" s="26" t="s">
        <v>52</v>
      </c>
      <c r="T77" s="29" t="s">
        <v>279</v>
      </c>
    </row>
    <row r="78" spans="1:20" s="11" customFormat="1" ht="15.75">
      <c r="A78" s="26" t="s">
        <v>48</v>
      </c>
      <c r="B78" s="26" t="s">
        <v>151</v>
      </c>
      <c r="C78" s="38" t="s">
        <v>152</v>
      </c>
      <c r="D78" s="26" t="s">
        <v>28</v>
      </c>
      <c r="E78" s="26" t="s">
        <v>29</v>
      </c>
      <c r="F78" s="26" t="s">
        <v>30</v>
      </c>
      <c r="G78" s="26" t="s">
        <v>31</v>
      </c>
      <c r="H78" s="26" t="s">
        <v>32</v>
      </c>
      <c r="I78" s="26" t="s">
        <v>35</v>
      </c>
      <c r="J78" s="26" t="s">
        <v>33</v>
      </c>
      <c r="K78" s="26" t="s">
        <v>34</v>
      </c>
      <c r="L78" s="26">
        <v>47786</v>
      </c>
      <c r="M78" s="26">
        <v>420</v>
      </c>
      <c r="N78" s="27" t="s">
        <v>158</v>
      </c>
      <c r="O78" s="26" t="s">
        <v>42</v>
      </c>
      <c r="P78" s="26">
        <v>60</v>
      </c>
      <c r="Q78" s="28">
        <v>15.92</v>
      </c>
      <c r="R78" s="28">
        <f t="shared" si="2"/>
        <v>955.2</v>
      </c>
      <c r="S78" s="26" t="s">
        <v>52</v>
      </c>
      <c r="T78" s="29" t="s">
        <v>279</v>
      </c>
    </row>
    <row r="79" spans="1:20" s="11" customFormat="1" ht="31.5">
      <c r="A79" s="26" t="s">
        <v>48</v>
      </c>
      <c r="B79" s="26" t="s">
        <v>151</v>
      </c>
      <c r="C79" s="38" t="s">
        <v>152</v>
      </c>
      <c r="D79" s="26" t="s">
        <v>28</v>
      </c>
      <c r="E79" s="26" t="s">
        <v>29</v>
      </c>
      <c r="F79" s="26" t="s">
        <v>30</v>
      </c>
      <c r="G79" s="26" t="s">
        <v>31</v>
      </c>
      <c r="H79" s="26" t="s">
        <v>32</v>
      </c>
      <c r="I79" s="26" t="s">
        <v>35</v>
      </c>
      <c r="J79" s="26" t="s">
        <v>33</v>
      </c>
      <c r="K79" s="26" t="s">
        <v>34</v>
      </c>
      <c r="L79" s="26">
        <v>31557</v>
      </c>
      <c r="M79" s="26">
        <v>425</v>
      </c>
      <c r="N79" s="27" t="s">
        <v>159</v>
      </c>
      <c r="O79" s="26" t="s">
        <v>42</v>
      </c>
      <c r="P79" s="26">
        <v>100</v>
      </c>
      <c r="Q79" s="28">
        <v>59.96</v>
      </c>
      <c r="R79" s="28">
        <f t="shared" si="2"/>
        <v>5996</v>
      </c>
      <c r="S79" s="26" t="s">
        <v>52</v>
      </c>
      <c r="T79" s="29" t="s">
        <v>279</v>
      </c>
    </row>
    <row r="80" spans="1:20" s="11" customFormat="1" ht="47.25">
      <c r="A80" s="26" t="s">
        <v>48</v>
      </c>
      <c r="B80" s="26" t="s">
        <v>151</v>
      </c>
      <c r="C80" s="38" t="s">
        <v>152</v>
      </c>
      <c r="D80" s="26" t="s">
        <v>28</v>
      </c>
      <c r="E80" s="26" t="s">
        <v>29</v>
      </c>
      <c r="F80" s="26" t="s">
        <v>30</v>
      </c>
      <c r="G80" s="26" t="s">
        <v>31</v>
      </c>
      <c r="H80" s="26" t="s">
        <v>32</v>
      </c>
      <c r="I80" s="26" t="s">
        <v>35</v>
      </c>
      <c r="J80" s="26" t="s">
        <v>33</v>
      </c>
      <c r="K80" s="26" t="s">
        <v>34</v>
      </c>
      <c r="L80" s="26">
        <v>47137</v>
      </c>
      <c r="M80" s="26">
        <v>462</v>
      </c>
      <c r="N80" s="27" t="s">
        <v>160</v>
      </c>
      <c r="O80" s="26" t="s">
        <v>42</v>
      </c>
      <c r="P80" s="26">
        <v>400</v>
      </c>
      <c r="Q80" s="28">
        <v>9.87</v>
      </c>
      <c r="R80" s="28">
        <f t="shared" si="2"/>
        <v>3947.9999999999995</v>
      </c>
      <c r="S80" s="26" t="s">
        <v>52</v>
      </c>
      <c r="T80" s="29" t="s">
        <v>279</v>
      </c>
    </row>
    <row r="81" spans="1:20" s="11" customFormat="1" ht="47.25">
      <c r="A81" s="26" t="s">
        <v>48</v>
      </c>
      <c r="B81" s="26" t="s">
        <v>151</v>
      </c>
      <c r="C81" s="38" t="s">
        <v>152</v>
      </c>
      <c r="D81" s="26" t="s">
        <v>28</v>
      </c>
      <c r="E81" s="26" t="s">
        <v>29</v>
      </c>
      <c r="F81" s="26" t="s">
        <v>30</v>
      </c>
      <c r="G81" s="26" t="s">
        <v>31</v>
      </c>
      <c r="H81" s="26" t="s">
        <v>32</v>
      </c>
      <c r="I81" s="26" t="s">
        <v>35</v>
      </c>
      <c r="J81" s="26" t="s">
        <v>33</v>
      </c>
      <c r="K81" s="26" t="s">
        <v>34</v>
      </c>
      <c r="L81" s="26">
        <v>47138</v>
      </c>
      <c r="M81" s="26">
        <v>463</v>
      </c>
      <c r="N81" s="27" t="s">
        <v>161</v>
      </c>
      <c r="O81" s="26" t="s">
        <v>42</v>
      </c>
      <c r="P81" s="26">
        <v>100</v>
      </c>
      <c r="Q81" s="28">
        <v>9.81</v>
      </c>
      <c r="R81" s="28">
        <f t="shared" si="2"/>
        <v>981</v>
      </c>
      <c r="S81" s="26" t="s">
        <v>52</v>
      </c>
      <c r="T81" s="29" t="s">
        <v>279</v>
      </c>
    </row>
    <row r="82" spans="1:20" s="11" customFormat="1" ht="15.75">
      <c r="A82" s="26" t="s">
        <v>48</v>
      </c>
      <c r="B82" s="26" t="s">
        <v>151</v>
      </c>
      <c r="C82" s="38" t="s">
        <v>152</v>
      </c>
      <c r="D82" s="26" t="s">
        <v>28</v>
      </c>
      <c r="E82" s="26" t="s">
        <v>29</v>
      </c>
      <c r="F82" s="26" t="s">
        <v>30</v>
      </c>
      <c r="G82" s="26" t="s">
        <v>31</v>
      </c>
      <c r="H82" s="26" t="s">
        <v>32</v>
      </c>
      <c r="I82" s="26" t="s">
        <v>35</v>
      </c>
      <c r="J82" s="26" t="s">
        <v>33</v>
      </c>
      <c r="K82" s="26" t="s">
        <v>34</v>
      </c>
      <c r="L82" s="26">
        <v>43684</v>
      </c>
      <c r="M82" s="26">
        <v>593</v>
      </c>
      <c r="N82" s="27" t="s">
        <v>162</v>
      </c>
      <c r="O82" s="26" t="s">
        <v>42</v>
      </c>
      <c r="P82" s="26">
        <v>400</v>
      </c>
      <c r="Q82" s="28">
        <v>0.94</v>
      </c>
      <c r="R82" s="28">
        <f t="shared" si="2"/>
        <v>376</v>
      </c>
      <c r="S82" s="26" t="s">
        <v>52</v>
      </c>
      <c r="T82" s="29" t="s">
        <v>279</v>
      </c>
    </row>
    <row r="83" spans="1:20" s="11" customFormat="1" ht="31.5">
      <c r="A83" s="26" t="s">
        <v>25</v>
      </c>
      <c r="B83" s="26" t="s">
        <v>151</v>
      </c>
      <c r="C83" s="38" t="s">
        <v>163</v>
      </c>
      <c r="D83" s="26" t="s">
        <v>28</v>
      </c>
      <c r="E83" s="26" t="s">
        <v>29</v>
      </c>
      <c r="F83" s="26" t="s">
        <v>30</v>
      </c>
      <c r="G83" s="26" t="s">
        <v>31</v>
      </c>
      <c r="H83" s="26" t="s">
        <v>32</v>
      </c>
      <c r="I83" s="26" t="s">
        <v>35</v>
      </c>
      <c r="J83" s="26" t="s">
        <v>33</v>
      </c>
      <c r="K83" s="26" t="s">
        <v>34</v>
      </c>
      <c r="L83" s="26">
        <v>20082</v>
      </c>
      <c r="M83" s="26">
        <v>102</v>
      </c>
      <c r="N83" s="27" t="s">
        <v>164</v>
      </c>
      <c r="O83" s="26" t="s">
        <v>122</v>
      </c>
      <c r="P83" s="26">
        <v>60</v>
      </c>
      <c r="Q83" s="28">
        <v>10</v>
      </c>
      <c r="R83" s="28">
        <f t="shared" si="2"/>
        <v>600</v>
      </c>
      <c r="S83" s="26" t="s">
        <v>38</v>
      </c>
      <c r="T83" s="29" t="s">
        <v>279</v>
      </c>
    </row>
    <row r="84" spans="1:20" s="11" customFormat="1" ht="15.75">
      <c r="A84" s="26" t="s">
        <v>25</v>
      </c>
      <c r="B84" s="26" t="s">
        <v>151</v>
      </c>
      <c r="C84" s="38" t="s">
        <v>163</v>
      </c>
      <c r="D84" s="26" t="s">
        <v>28</v>
      </c>
      <c r="E84" s="26" t="s">
        <v>29</v>
      </c>
      <c r="F84" s="26" t="s">
        <v>30</v>
      </c>
      <c r="G84" s="26" t="s">
        <v>31</v>
      </c>
      <c r="H84" s="26" t="s">
        <v>32</v>
      </c>
      <c r="I84" s="26" t="s">
        <v>35</v>
      </c>
      <c r="J84" s="26" t="s">
        <v>33</v>
      </c>
      <c r="K84" s="26" t="s">
        <v>34</v>
      </c>
      <c r="L84" s="26">
        <v>44175</v>
      </c>
      <c r="M84" s="26">
        <v>105</v>
      </c>
      <c r="N84" s="27" t="s">
        <v>165</v>
      </c>
      <c r="O84" s="26" t="s">
        <v>122</v>
      </c>
      <c r="P84" s="26">
        <v>30</v>
      </c>
      <c r="Q84" s="28">
        <v>10</v>
      </c>
      <c r="R84" s="28">
        <f t="shared" si="2"/>
        <v>300</v>
      </c>
      <c r="S84" s="26" t="s">
        <v>38</v>
      </c>
      <c r="T84" s="29" t="s">
        <v>279</v>
      </c>
    </row>
    <row r="85" spans="1:20" s="11" customFormat="1" ht="47.25">
      <c r="A85" s="26" t="s">
        <v>48</v>
      </c>
      <c r="B85" s="26" t="s">
        <v>166</v>
      </c>
      <c r="C85" s="38" t="s">
        <v>167</v>
      </c>
      <c r="D85" s="26" t="s">
        <v>28</v>
      </c>
      <c r="E85" s="26" t="s">
        <v>29</v>
      </c>
      <c r="F85" s="26" t="s">
        <v>30</v>
      </c>
      <c r="G85" s="26" t="s">
        <v>31</v>
      </c>
      <c r="H85" s="26" t="s">
        <v>32</v>
      </c>
      <c r="I85" s="26" t="s">
        <v>35</v>
      </c>
      <c r="J85" s="26" t="s">
        <v>33</v>
      </c>
      <c r="K85" s="26" t="s">
        <v>34</v>
      </c>
      <c r="L85" s="26">
        <v>11928</v>
      </c>
      <c r="M85" s="26">
        <v>107</v>
      </c>
      <c r="N85" s="27" t="s">
        <v>168</v>
      </c>
      <c r="O85" s="26" t="s">
        <v>42</v>
      </c>
      <c r="P85" s="26">
        <v>80</v>
      </c>
      <c r="Q85" s="28">
        <v>28.58</v>
      </c>
      <c r="R85" s="28">
        <v>2286.4</v>
      </c>
      <c r="S85" s="26" t="s">
        <v>52</v>
      </c>
      <c r="T85" s="29" t="s">
        <v>279</v>
      </c>
    </row>
    <row r="86" spans="1:20" s="11" customFormat="1" ht="47.25">
      <c r="A86" s="26" t="s">
        <v>48</v>
      </c>
      <c r="B86" s="26" t="s">
        <v>166</v>
      </c>
      <c r="C86" s="38" t="s">
        <v>167</v>
      </c>
      <c r="D86" s="26" t="s">
        <v>28</v>
      </c>
      <c r="E86" s="26" t="s">
        <v>29</v>
      </c>
      <c r="F86" s="26" t="s">
        <v>30</v>
      </c>
      <c r="G86" s="26" t="s">
        <v>31</v>
      </c>
      <c r="H86" s="26" t="s">
        <v>32</v>
      </c>
      <c r="I86" s="26" t="s">
        <v>35</v>
      </c>
      <c r="J86" s="26" t="s">
        <v>33</v>
      </c>
      <c r="K86" s="26" t="s">
        <v>34</v>
      </c>
      <c r="L86" s="26">
        <v>11929</v>
      </c>
      <c r="M86" s="26">
        <v>108</v>
      </c>
      <c r="N86" s="27" t="s">
        <v>169</v>
      </c>
      <c r="O86" s="26" t="s">
        <v>42</v>
      </c>
      <c r="P86" s="26">
        <v>80</v>
      </c>
      <c r="Q86" s="28">
        <v>31.55</v>
      </c>
      <c r="R86" s="28">
        <v>2524</v>
      </c>
      <c r="S86" s="26" t="s">
        <v>52</v>
      </c>
      <c r="T86" s="29" t="s">
        <v>279</v>
      </c>
    </row>
    <row r="87" spans="1:20" s="11" customFormat="1" ht="47.25">
      <c r="A87" s="26" t="s">
        <v>48</v>
      </c>
      <c r="B87" s="26" t="s">
        <v>166</v>
      </c>
      <c r="C87" s="38" t="s">
        <v>167</v>
      </c>
      <c r="D87" s="26" t="s">
        <v>28</v>
      </c>
      <c r="E87" s="26" t="s">
        <v>29</v>
      </c>
      <c r="F87" s="26" t="s">
        <v>30</v>
      </c>
      <c r="G87" s="26" t="s">
        <v>31</v>
      </c>
      <c r="H87" s="26" t="s">
        <v>32</v>
      </c>
      <c r="I87" s="26" t="s">
        <v>35</v>
      </c>
      <c r="J87" s="26" t="s">
        <v>33</v>
      </c>
      <c r="K87" s="26" t="s">
        <v>34</v>
      </c>
      <c r="L87" s="26">
        <v>65606</v>
      </c>
      <c r="M87" s="26">
        <v>434</v>
      </c>
      <c r="N87" s="27" t="s">
        <v>170</v>
      </c>
      <c r="O87" s="26" t="s">
        <v>42</v>
      </c>
      <c r="P87" s="26">
        <v>200</v>
      </c>
      <c r="Q87" s="28">
        <v>3.48</v>
      </c>
      <c r="R87" s="28">
        <v>696</v>
      </c>
      <c r="S87" s="26" t="s">
        <v>52</v>
      </c>
      <c r="T87" s="29" t="s">
        <v>279</v>
      </c>
    </row>
    <row r="88" spans="1:20" s="11" customFormat="1" ht="47.25">
      <c r="A88" s="26" t="s">
        <v>48</v>
      </c>
      <c r="B88" s="26" t="s">
        <v>166</v>
      </c>
      <c r="C88" s="38" t="s">
        <v>167</v>
      </c>
      <c r="D88" s="26" t="s">
        <v>28</v>
      </c>
      <c r="E88" s="26" t="s">
        <v>29</v>
      </c>
      <c r="F88" s="26" t="s">
        <v>30</v>
      </c>
      <c r="G88" s="26" t="s">
        <v>31</v>
      </c>
      <c r="H88" s="26" t="s">
        <v>32</v>
      </c>
      <c r="I88" s="26" t="s">
        <v>35</v>
      </c>
      <c r="J88" s="26" t="s">
        <v>33</v>
      </c>
      <c r="K88" s="26" t="s">
        <v>34</v>
      </c>
      <c r="L88" s="26">
        <v>65608</v>
      </c>
      <c r="M88" s="26">
        <v>438</v>
      </c>
      <c r="N88" s="27" t="s">
        <v>171</v>
      </c>
      <c r="O88" s="26" t="s">
        <v>42</v>
      </c>
      <c r="P88" s="26">
        <v>160</v>
      </c>
      <c r="Q88" s="28">
        <v>7.2</v>
      </c>
      <c r="R88" s="28">
        <v>1152</v>
      </c>
      <c r="S88" s="26" t="s">
        <v>52</v>
      </c>
      <c r="T88" s="29" t="s">
        <v>279</v>
      </c>
    </row>
    <row r="89" spans="1:20" s="11" customFormat="1" ht="47.25">
      <c r="A89" s="26" t="s">
        <v>48</v>
      </c>
      <c r="B89" s="26" t="s">
        <v>166</v>
      </c>
      <c r="C89" s="38" t="s">
        <v>167</v>
      </c>
      <c r="D89" s="26" t="s">
        <v>28</v>
      </c>
      <c r="E89" s="26" t="s">
        <v>29</v>
      </c>
      <c r="F89" s="26" t="s">
        <v>30</v>
      </c>
      <c r="G89" s="26" t="s">
        <v>31</v>
      </c>
      <c r="H89" s="26" t="s">
        <v>32</v>
      </c>
      <c r="I89" s="26" t="s">
        <v>35</v>
      </c>
      <c r="J89" s="26" t="s">
        <v>33</v>
      </c>
      <c r="K89" s="26" t="s">
        <v>34</v>
      </c>
      <c r="L89" s="26">
        <v>65609</v>
      </c>
      <c r="M89" s="26">
        <v>440</v>
      </c>
      <c r="N89" s="27" t="s">
        <v>172</v>
      </c>
      <c r="O89" s="26" t="s">
        <v>42</v>
      </c>
      <c r="P89" s="26">
        <v>160</v>
      </c>
      <c r="Q89" s="28">
        <v>11.66</v>
      </c>
      <c r="R89" s="28">
        <v>1865.6</v>
      </c>
      <c r="S89" s="26" t="s">
        <v>52</v>
      </c>
      <c r="T89" s="29" t="s">
        <v>279</v>
      </c>
    </row>
    <row r="90" spans="1:20" s="11" customFormat="1" ht="15.75">
      <c r="A90" s="26" t="s">
        <v>25</v>
      </c>
      <c r="B90" s="26" t="s">
        <v>173</v>
      </c>
      <c r="C90" s="38" t="s">
        <v>174</v>
      </c>
      <c r="D90" s="26" t="s">
        <v>28</v>
      </c>
      <c r="E90" s="26" t="s">
        <v>29</v>
      </c>
      <c r="F90" s="26" t="s">
        <v>30</v>
      </c>
      <c r="G90" s="26" t="s">
        <v>31</v>
      </c>
      <c r="H90" s="26" t="s">
        <v>32</v>
      </c>
      <c r="I90" s="26" t="s">
        <v>35</v>
      </c>
      <c r="J90" s="26" t="s">
        <v>33</v>
      </c>
      <c r="K90" s="26" t="s">
        <v>34</v>
      </c>
      <c r="L90" s="26">
        <v>43646</v>
      </c>
      <c r="M90" s="26">
        <v>122</v>
      </c>
      <c r="N90" s="27" t="s">
        <v>175</v>
      </c>
      <c r="O90" s="26" t="s">
        <v>37</v>
      </c>
      <c r="P90" s="26">
        <v>8</v>
      </c>
      <c r="Q90" s="28">
        <v>221.65</v>
      </c>
      <c r="R90" s="28">
        <v>1773.2</v>
      </c>
      <c r="S90" s="26" t="s">
        <v>38</v>
      </c>
      <c r="T90" s="29" t="s">
        <v>279</v>
      </c>
    </row>
    <row r="91" spans="1:20" s="11" customFormat="1" ht="15.75">
      <c r="A91" s="26" t="s">
        <v>25</v>
      </c>
      <c r="B91" s="26" t="s">
        <v>173</v>
      </c>
      <c r="C91" s="38" t="s">
        <v>174</v>
      </c>
      <c r="D91" s="26" t="s">
        <v>28</v>
      </c>
      <c r="E91" s="26" t="s">
        <v>29</v>
      </c>
      <c r="F91" s="26" t="s">
        <v>30</v>
      </c>
      <c r="G91" s="26" t="s">
        <v>31</v>
      </c>
      <c r="H91" s="26" t="s">
        <v>32</v>
      </c>
      <c r="I91" s="26" t="s">
        <v>35</v>
      </c>
      <c r="J91" s="26" t="s">
        <v>33</v>
      </c>
      <c r="K91" s="26" t="s">
        <v>34</v>
      </c>
      <c r="L91" s="26">
        <v>9538</v>
      </c>
      <c r="M91" s="26">
        <v>194</v>
      </c>
      <c r="N91" s="27" t="s">
        <v>176</v>
      </c>
      <c r="O91" s="26" t="s">
        <v>40</v>
      </c>
      <c r="P91" s="26">
        <v>2</v>
      </c>
      <c r="Q91" s="28">
        <v>878.29</v>
      </c>
      <c r="R91" s="28">
        <v>1756.58</v>
      </c>
      <c r="S91" s="26" t="s">
        <v>38</v>
      </c>
      <c r="T91" s="29" t="s">
        <v>279</v>
      </c>
    </row>
    <row r="92" spans="1:20" s="11" customFormat="1" ht="31.5">
      <c r="A92" s="26" t="s">
        <v>25</v>
      </c>
      <c r="B92" s="26" t="s">
        <v>173</v>
      </c>
      <c r="C92" s="38" t="s">
        <v>174</v>
      </c>
      <c r="D92" s="26" t="s">
        <v>28</v>
      </c>
      <c r="E92" s="26" t="s">
        <v>29</v>
      </c>
      <c r="F92" s="26" t="s">
        <v>30</v>
      </c>
      <c r="G92" s="26" t="s">
        <v>31</v>
      </c>
      <c r="H92" s="26" t="s">
        <v>32</v>
      </c>
      <c r="I92" s="26" t="s">
        <v>35</v>
      </c>
      <c r="J92" s="26" t="s">
        <v>33</v>
      </c>
      <c r="K92" s="26" t="s">
        <v>34</v>
      </c>
      <c r="L92" s="26">
        <v>18069</v>
      </c>
      <c r="M92" s="26">
        <v>230</v>
      </c>
      <c r="N92" s="27" t="s">
        <v>177</v>
      </c>
      <c r="O92" s="26" t="s">
        <v>40</v>
      </c>
      <c r="P92" s="26">
        <v>8</v>
      </c>
      <c r="Q92" s="28">
        <v>125.38</v>
      </c>
      <c r="R92" s="28">
        <v>1003.04</v>
      </c>
      <c r="S92" s="26" t="s">
        <v>38</v>
      </c>
      <c r="T92" s="29" t="s">
        <v>279</v>
      </c>
    </row>
    <row r="93" spans="1:20" s="11" customFormat="1" ht="15.75">
      <c r="A93" s="26" t="s">
        <v>48</v>
      </c>
      <c r="B93" s="26" t="s">
        <v>178</v>
      </c>
      <c r="C93" s="38" t="s">
        <v>179</v>
      </c>
      <c r="D93" s="26" t="s">
        <v>28</v>
      </c>
      <c r="E93" s="26" t="s">
        <v>29</v>
      </c>
      <c r="F93" s="26" t="s">
        <v>30</v>
      </c>
      <c r="G93" s="26" t="s">
        <v>31</v>
      </c>
      <c r="H93" s="26" t="s">
        <v>32</v>
      </c>
      <c r="I93" s="26" t="s">
        <v>35</v>
      </c>
      <c r="J93" s="26" t="s">
        <v>33</v>
      </c>
      <c r="K93" s="26" t="s">
        <v>34</v>
      </c>
      <c r="L93" s="26">
        <v>2098</v>
      </c>
      <c r="M93" s="26">
        <v>578</v>
      </c>
      <c r="N93" s="27" t="s">
        <v>180</v>
      </c>
      <c r="O93" s="26" t="s">
        <v>42</v>
      </c>
      <c r="P93" s="26">
        <v>25</v>
      </c>
      <c r="Q93" s="28">
        <v>141</v>
      </c>
      <c r="R93" s="28">
        <v>3525</v>
      </c>
      <c r="S93" s="26" t="s">
        <v>52</v>
      </c>
      <c r="T93" s="29" t="s">
        <v>279</v>
      </c>
    </row>
    <row r="94" spans="1:20" s="11" customFormat="1" ht="15.75">
      <c r="A94" s="26" t="s">
        <v>48</v>
      </c>
      <c r="B94" s="26" t="s">
        <v>181</v>
      </c>
      <c r="C94" s="38" t="s">
        <v>182</v>
      </c>
      <c r="D94" s="26" t="s">
        <v>28</v>
      </c>
      <c r="E94" s="26" t="s">
        <v>29</v>
      </c>
      <c r="F94" s="26" t="s">
        <v>30</v>
      </c>
      <c r="G94" s="26" t="s">
        <v>31</v>
      </c>
      <c r="H94" s="26" t="s">
        <v>32</v>
      </c>
      <c r="I94" s="26" t="s">
        <v>35</v>
      </c>
      <c r="J94" s="26" t="s">
        <v>33</v>
      </c>
      <c r="K94" s="26" t="s">
        <v>34</v>
      </c>
      <c r="L94" s="26">
        <v>24057</v>
      </c>
      <c r="M94" s="26">
        <v>7</v>
      </c>
      <c r="N94" s="27" t="s">
        <v>183</v>
      </c>
      <c r="O94" s="26" t="s">
        <v>37</v>
      </c>
      <c r="P94" s="26">
        <v>4</v>
      </c>
      <c r="Q94" s="28">
        <v>17.45</v>
      </c>
      <c r="R94" s="28">
        <v>69.8</v>
      </c>
      <c r="S94" s="26" t="s">
        <v>52</v>
      </c>
      <c r="T94" s="29" t="s">
        <v>279</v>
      </c>
    </row>
    <row r="95" spans="1:20" s="11" customFormat="1" ht="15.75">
      <c r="A95" s="26" t="s">
        <v>48</v>
      </c>
      <c r="B95" s="26" t="s">
        <v>181</v>
      </c>
      <c r="C95" s="38" t="s">
        <v>182</v>
      </c>
      <c r="D95" s="26" t="s">
        <v>28</v>
      </c>
      <c r="E95" s="26" t="s">
        <v>29</v>
      </c>
      <c r="F95" s="26" t="s">
        <v>30</v>
      </c>
      <c r="G95" s="26" t="s">
        <v>31</v>
      </c>
      <c r="H95" s="26" t="s">
        <v>32</v>
      </c>
      <c r="I95" s="26" t="s">
        <v>35</v>
      </c>
      <c r="J95" s="26" t="s">
        <v>33</v>
      </c>
      <c r="K95" s="26" t="s">
        <v>34</v>
      </c>
      <c r="L95" s="26">
        <v>1641</v>
      </c>
      <c r="M95" s="26">
        <v>18</v>
      </c>
      <c r="N95" s="27" t="s">
        <v>184</v>
      </c>
      <c r="O95" s="26" t="s">
        <v>122</v>
      </c>
      <c r="P95" s="26">
        <v>8</v>
      </c>
      <c r="Q95" s="28">
        <v>86.25</v>
      </c>
      <c r="R95" s="28">
        <v>690</v>
      </c>
      <c r="S95" s="26" t="s">
        <v>52</v>
      </c>
      <c r="T95" s="29" t="s">
        <v>279</v>
      </c>
    </row>
    <row r="96" spans="1:20" s="11" customFormat="1" ht="47.25">
      <c r="A96" s="26" t="s">
        <v>48</v>
      </c>
      <c r="B96" s="26" t="s">
        <v>181</v>
      </c>
      <c r="C96" s="38" t="s">
        <v>182</v>
      </c>
      <c r="D96" s="26" t="s">
        <v>28</v>
      </c>
      <c r="E96" s="26" t="s">
        <v>29</v>
      </c>
      <c r="F96" s="26" t="s">
        <v>30</v>
      </c>
      <c r="G96" s="26" t="s">
        <v>31</v>
      </c>
      <c r="H96" s="26" t="s">
        <v>32</v>
      </c>
      <c r="I96" s="26" t="s">
        <v>35</v>
      </c>
      <c r="J96" s="26" t="s">
        <v>33</v>
      </c>
      <c r="K96" s="26" t="s">
        <v>34</v>
      </c>
      <c r="L96" s="26">
        <v>47112</v>
      </c>
      <c r="M96" s="26">
        <v>73</v>
      </c>
      <c r="N96" s="27" t="s">
        <v>185</v>
      </c>
      <c r="O96" s="26" t="s">
        <v>42</v>
      </c>
      <c r="P96" s="26">
        <v>120</v>
      </c>
      <c r="Q96" s="28">
        <v>9.9</v>
      </c>
      <c r="R96" s="28">
        <v>1188</v>
      </c>
      <c r="S96" s="26" t="s">
        <v>52</v>
      </c>
      <c r="T96" s="29" t="s">
        <v>279</v>
      </c>
    </row>
    <row r="97" spans="1:20" s="11" customFormat="1" ht="47.25">
      <c r="A97" s="26" t="s">
        <v>48</v>
      </c>
      <c r="B97" s="26" t="s">
        <v>181</v>
      </c>
      <c r="C97" s="38" t="s">
        <v>182</v>
      </c>
      <c r="D97" s="26" t="s">
        <v>28</v>
      </c>
      <c r="E97" s="26" t="s">
        <v>29</v>
      </c>
      <c r="F97" s="26" t="s">
        <v>30</v>
      </c>
      <c r="G97" s="26" t="s">
        <v>31</v>
      </c>
      <c r="H97" s="26" t="s">
        <v>32</v>
      </c>
      <c r="I97" s="26" t="s">
        <v>35</v>
      </c>
      <c r="J97" s="26" t="s">
        <v>33</v>
      </c>
      <c r="K97" s="26" t="s">
        <v>34</v>
      </c>
      <c r="L97" s="26">
        <v>6123</v>
      </c>
      <c r="M97" s="26">
        <v>77</v>
      </c>
      <c r="N97" s="27" t="s">
        <v>186</v>
      </c>
      <c r="O97" s="26" t="s">
        <v>42</v>
      </c>
      <c r="P97" s="26">
        <v>80</v>
      </c>
      <c r="Q97" s="28">
        <v>3.9</v>
      </c>
      <c r="R97" s="28">
        <v>312</v>
      </c>
      <c r="S97" s="26" t="s">
        <v>52</v>
      </c>
      <c r="T97" s="29" t="s">
        <v>279</v>
      </c>
    </row>
    <row r="98" spans="1:20" s="11" customFormat="1" ht="47.25">
      <c r="A98" s="26" t="s">
        <v>48</v>
      </c>
      <c r="B98" s="26" t="s">
        <v>181</v>
      </c>
      <c r="C98" s="38" t="s">
        <v>182</v>
      </c>
      <c r="D98" s="26" t="s">
        <v>28</v>
      </c>
      <c r="E98" s="26" t="s">
        <v>29</v>
      </c>
      <c r="F98" s="26" t="s">
        <v>30</v>
      </c>
      <c r="G98" s="26" t="s">
        <v>31</v>
      </c>
      <c r="H98" s="26" t="s">
        <v>32</v>
      </c>
      <c r="I98" s="26" t="s">
        <v>35</v>
      </c>
      <c r="J98" s="26" t="s">
        <v>33</v>
      </c>
      <c r="K98" s="26" t="s">
        <v>34</v>
      </c>
      <c r="L98" s="26">
        <v>47113</v>
      </c>
      <c r="M98" s="26">
        <v>84</v>
      </c>
      <c r="N98" s="27" t="s">
        <v>187</v>
      </c>
      <c r="O98" s="26" t="s">
        <v>42</v>
      </c>
      <c r="P98" s="26">
        <v>600</v>
      </c>
      <c r="Q98" s="28">
        <v>3.74</v>
      </c>
      <c r="R98" s="28">
        <v>2244</v>
      </c>
      <c r="S98" s="26" t="s">
        <v>52</v>
      </c>
      <c r="T98" s="29" t="s">
        <v>279</v>
      </c>
    </row>
    <row r="99" spans="1:20" s="11" customFormat="1" ht="47.25">
      <c r="A99" s="26" t="s">
        <v>48</v>
      </c>
      <c r="B99" s="26" t="s">
        <v>181</v>
      </c>
      <c r="C99" s="38" t="s">
        <v>182</v>
      </c>
      <c r="D99" s="26" t="s">
        <v>28</v>
      </c>
      <c r="E99" s="26" t="s">
        <v>29</v>
      </c>
      <c r="F99" s="26" t="s">
        <v>30</v>
      </c>
      <c r="G99" s="26" t="s">
        <v>31</v>
      </c>
      <c r="H99" s="26" t="s">
        <v>32</v>
      </c>
      <c r="I99" s="26" t="s">
        <v>35</v>
      </c>
      <c r="J99" s="26" t="s">
        <v>33</v>
      </c>
      <c r="K99" s="26" t="s">
        <v>34</v>
      </c>
      <c r="L99" s="26">
        <v>26315</v>
      </c>
      <c r="M99" s="26">
        <v>90</v>
      </c>
      <c r="N99" s="27" t="s">
        <v>188</v>
      </c>
      <c r="O99" s="26" t="s">
        <v>42</v>
      </c>
      <c r="P99" s="26">
        <v>40</v>
      </c>
      <c r="Q99" s="28">
        <v>2.05</v>
      </c>
      <c r="R99" s="28">
        <v>82</v>
      </c>
      <c r="S99" s="26" t="s">
        <v>52</v>
      </c>
      <c r="T99" s="29" t="s">
        <v>279</v>
      </c>
    </row>
    <row r="100" spans="1:20" s="11" customFormat="1" ht="47.25">
      <c r="A100" s="26" t="s">
        <v>48</v>
      </c>
      <c r="B100" s="26" t="s">
        <v>181</v>
      </c>
      <c r="C100" s="38" t="s">
        <v>182</v>
      </c>
      <c r="D100" s="26" t="s">
        <v>28</v>
      </c>
      <c r="E100" s="26" t="s">
        <v>29</v>
      </c>
      <c r="F100" s="26" t="s">
        <v>30</v>
      </c>
      <c r="G100" s="26" t="s">
        <v>31</v>
      </c>
      <c r="H100" s="26" t="s">
        <v>32</v>
      </c>
      <c r="I100" s="26" t="s">
        <v>35</v>
      </c>
      <c r="J100" s="26" t="s">
        <v>33</v>
      </c>
      <c r="K100" s="26" t="s">
        <v>34</v>
      </c>
      <c r="L100" s="26">
        <v>6150</v>
      </c>
      <c r="M100" s="26">
        <v>92</v>
      </c>
      <c r="N100" s="27" t="s">
        <v>189</v>
      </c>
      <c r="O100" s="26" t="s">
        <v>42</v>
      </c>
      <c r="P100" s="26">
        <v>40</v>
      </c>
      <c r="Q100" s="28">
        <v>2.5</v>
      </c>
      <c r="R100" s="28">
        <v>100</v>
      </c>
      <c r="S100" s="26" t="s">
        <v>52</v>
      </c>
      <c r="T100" s="29" t="s">
        <v>279</v>
      </c>
    </row>
    <row r="101" spans="1:20" s="11" customFormat="1" ht="47.25">
      <c r="A101" s="26" t="s">
        <v>48</v>
      </c>
      <c r="B101" s="26" t="s">
        <v>181</v>
      </c>
      <c r="C101" s="38" t="s">
        <v>182</v>
      </c>
      <c r="D101" s="26" t="s">
        <v>28</v>
      </c>
      <c r="E101" s="26" t="s">
        <v>29</v>
      </c>
      <c r="F101" s="26" t="s">
        <v>30</v>
      </c>
      <c r="G101" s="26" t="s">
        <v>31</v>
      </c>
      <c r="H101" s="26" t="s">
        <v>32</v>
      </c>
      <c r="I101" s="26" t="s">
        <v>35</v>
      </c>
      <c r="J101" s="26" t="s">
        <v>33</v>
      </c>
      <c r="K101" s="26" t="s">
        <v>34</v>
      </c>
      <c r="L101" s="26">
        <v>32177</v>
      </c>
      <c r="M101" s="26">
        <v>93</v>
      </c>
      <c r="N101" s="27" t="s">
        <v>190</v>
      </c>
      <c r="O101" s="26" t="s">
        <v>42</v>
      </c>
      <c r="P101" s="26">
        <v>200</v>
      </c>
      <c r="Q101" s="28">
        <v>1.5</v>
      </c>
      <c r="R101" s="28">
        <v>300</v>
      </c>
      <c r="S101" s="26" t="s">
        <v>52</v>
      </c>
      <c r="T101" s="29" t="s">
        <v>279</v>
      </c>
    </row>
    <row r="102" spans="1:20" s="11" customFormat="1" ht="31.5">
      <c r="A102" s="26" t="s">
        <v>48</v>
      </c>
      <c r="B102" s="26" t="s">
        <v>181</v>
      </c>
      <c r="C102" s="38" t="s">
        <v>182</v>
      </c>
      <c r="D102" s="26" t="s">
        <v>28</v>
      </c>
      <c r="E102" s="26" t="s">
        <v>29</v>
      </c>
      <c r="F102" s="26" t="s">
        <v>30</v>
      </c>
      <c r="G102" s="26" t="s">
        <v>31</v>
      </c>
      <c r="H102" s="26" t="s">
        <v>32</v>
      </c>
      <c r="I102" s="26" t="s">
        <v>35</v>
      </c>
      <c r="J102" s="26" t="s">
        <v>33</v>
      </c>
      <c r="K102" s="26" t="s">
        <v>34</v>
      </c>
      <c r="L102" s="26">
        <v>32919</v>
      </c>
      <c r="M102" s="26">
        <v>200</v>
      </c>
      <c r="N102" s="27" t="s">
        <v>191</v>
      </c>
      <c r="O102" s="26" t="s">
        <v>42</v>
      </c>
      <c r="P102" s="26">
        <v>200</v>
      </c>
      <c r="Q102" s="28">
        <v>5.15</v>
      </c>
      <c r="R102" s="28">
        <v>1030</v>
      </c>
      <c r="S102" s="26" t="s">
        <v>52</v>
      </c>
      <c r="T102" s="29" t="s">
        <v>279</v>
      </c>
    </row>
    <row r="103" spans="1:20" s="11" customFormat="1" ht="15.75">
      <c r="A103" s="26" t="s">
        <v>48</v>
      </c>
      <c r="B103" s="26" t="s">
        <v>192</v>
      </c>
      <c r="C103" s="38" t="s">
        <v>193</v>
      </c>
      <c r="D103" s="26" t="s">
        <v>28</v>
      </c>
      <c r="E103" s="26" t="s">
        <v>29</v>
      </c>
      <c r="F103" s="26" t="s">
        <v>30</v>
      </c>
      <c r="G103" s="26" t="s">
        <v>31</v>
      </c>
      <c r="H103" s="26" t="s">
        <v>32</v>
      </c>
      <c r="I103" s="26" t="s">
        <v>35</v>
      </c>
      <c r="J103" s="26" t="s">
        <v>33</v>
      </c>
      <c r="K103" s="26" t="s">
        <v>34</v>
      </c>
      <c r="L103" s="26">
        <v>6148</v>
      </c>
      <c r="M103" s="26">
        <v>34</v>
      </c>
      <c r="N103" s="27" t="s">
        <v>194</v>
      </c>
      <c r="O103" s="26" t="s">
        <v>42</v>
      </c>
      <c r="P103" s="26">
        <v>20</v>
      </c>
      <c r="Q103" s="28">
        <v>17</v>
      </c>
      <c r="R103" s="28">
        <v>340</v>
      </c>
      <c r="S103" s="26" t="s">
        <v>52</v>
      </c>
      <c r="T103" s="29" t="s">
        <v>279</v>
      </c>
    </row>
    <row r="104" spans="1:20" s="11" customFormat="1" ht="15.75">
      <c r="A104" s="26" t="s">
        <v>48</v>
      </c>
      <c r="B104" s="26" t="s">
        <v>192</v>
      </c>
      <c r="C104" s="38" t="s">
        <v>193</v>
      </c>
      <c r="D104" s="26" t="s">
        <v>28</v>
      </c>
      <c r="E104" s="26" t="s">
        <v>29</v>
      </c>
      <c r="F104" s="26" t="s">
        <v>30</v>
      </c>
      <c r="G104" s="26" t="s">
        <v>31</v>
      </c>
      <c r="H104" s="26" t="s">
        <v>32</v>
      </c>
      <c r="I104" s="26" t="s">
        <v>35</v>
      </c>
      <c r="J104" s="26" t="s">
        <v>33</v>
      </c>
      <c r="K104" s="26" t="s">
        <v>34</v>
      </c>
      <c r="L104" s="26">
        <v>6147</v>
      </c>
      <c r="M104" s="26">
        <v>35</v>
      </c>
      <c r="N104" s="27" t="s">
        <v>195</v>
      </c>
      <c r="O104" s="26" t="s">
        <v>42</v>
      </c>
      <c r="P104" s="26">
        <v>100</v>
      </c>
      <c r="Q104" s="28">
        <v>9.12</v>
      </c>
      <c r="R104" s="28">
        <v>912</v>
      </c>
      <c r="S104" s="26" t="s">
        <v>52</v>
      </c>
      <c r="T104" s="29" t="s">
        <v>279</v>
      </c>
    </row>
    <row r="105" spans="1:20" s="11" customFormat="1" ht="15.75">
      <c r="A105" s="26" t="s">
        <v>48</v>
      </c>
      <c r="B105" s="26" t="s">
        <v>192</v>
      </c>
      <c r="C105" s="38" t="s">
        <v>193</v>
      </c>
      <c r="D105" s="26" t="s">
        <v>28</v>
      </c>
      <c r="E105" s="26" t="s">
        <v>29</v>
      </c>
      <c r="F105" s="26" t="s">
        <v>30</v>
      </c>
      <c r="G105" s="26" t="s">
        <v>31</v>
      </c>
      <c r="H105" s="26" t="s">
        <v>32</v>
      </c>
      <c r="I105" s="26" t="s">
        <v>35</v>
      </c>
      <c r="J105" s="26" t="s">
        <v>33</v>
      </c>
      <c r="K105" s="26" t="s">
        <v>34</v>
      </c>
      <c r="L105" s="26">
        <v>2587</v>
      </c>
      <c r="M105" s="26">
        <v>201</v>
      </c>
      <c r="N105" s="27" t="s">
        <v>196</v>
      </c>
      <c r="O105" s="26" t="s">
        <v>42</v>
      </c>
      <c r="P105" s="26">
        <v>160</v>
      </c>
      <c r="Q105" s="28">
        <v>9.6</v>
      </c>
      <c r="R105" s="28">
        <v>1536</v>
      </c>
      <c r="S105" s="26" t="s">
        <v>52</v>
      </c>
      <c r="T105" s="29" t="s">
        <v>279</v>
      </c>
    </row>
    <row r="106" spans="1:20" s="11" customFormat="1" ht="31.5">
      <c r="A106" s="26" t="s">
        <v>48</v>
      </c>
      <c r="B106" s="26" t="s">
        <v>192</v>
      </c>
      <c r="C106" s="38" t="s">
        <v>193</v>
      </c>
      <c r="D106" s="26" t="s">
        <v>28</v>
      </c>
      <c r="E106" s="26" t="s">
        <v>29</v>
      </c>
      <c r="F106" s="26" t="s">
        <v>30</v>
      </c>
      <c r="G106" s="26" t="s">
        <v>31</v>
      </c>
      <c r="H106" s="26" t="s">
        <v>32</v>
      </c>
      <c r="I106" s="26" t="s">
        <v>35</v>
      </c>
      <c r="J106" s="26" t="s">
        <v>33</v>
      </c>
      <c r="K106" s="26" t="s">
        <v>34</v>
      </c>
      <c r="L106" s="26">
        <v>2463</v>
      </c>
      <c r="M106" s="26">
        <v>596</v>
      </c>
      <c r="N106" s="27" t="s">
        <v>197</v>
      </c>
      <c r="O106" s="26" t="s">
        <v>42</v>
      </c>
      <c r="P106" s="26">
        <v>400</v>
      </c>
      <c r="Q106" s="28">
        <v>1.88</v>
      </c>
      <c r="R106" s="28">
        <v>752</v>
      </c>
      <c r="S106" s="26" t="s">
        <v>52</v>
      </c>
      <c r="T106" s="29" t="s">
        <v>279</v>
      </c>
    </row>
    <row r="107" spans="1:20" s="11" customFormat="1" ht="47.25">
      <c r="A107" s="26" t="s">
        <v>205</v>
      </c>
      <c r="B107" s="26" t="s">
        <v>210</v>
      </c>
      <c r="C107" s="38" t="s">
        <v>211</v>
      </c>
      <c r="D107" s="26" t="s">
        <v>28</v>
      </c>
      <c r="E107" s="26" t="s">
        <v>29</v>
      </c>
      <c r="F107" s="26" t="s">
        <v>30</v>
      </c>
      <c r="G107" s="26" t="s">
        <v>31</v>
      </c>
      <c r="H107" s="26" t="s">
        <v>32</v>
      </c>
      <c r="I107" s="26" t="s">
        <v>35</v>
      </c>
      <c r="J107" s="26" t="s">
        <v>33</v>
      </c>
      <c r="K107" s="26" t="s">
        <v>34</v>
      </c>
      <c r="L107" s="26">
        <v>63039</v>
      </c>
      <c r="M107" s="26">
        <v>217</v>
      </c>
      <c r="N107" s="27" t="s">
        <v>212</v>
      </c>
      <c r="O107" s="26" t="s">
        <v>42</v>
      </c>
      <c r="P107" s="26">
        <v>2</v>
      </c>
      <c r="Q107" s="28">
        <v>109</v>
      </c>
      <c r="R107" s="28">
        <v>218</v>
      </c>
      <c r="S107" s="26" t="s">
        <v>213</v>
      </c>
      <c r="T107" s="34" t="s">
        <v>279</v>
      </c>
    </row>
    <row r="108" spans="1:20" s="11" customFormat="1" ht="47.25">
      <c r="A108" s="26" t="s">
        <v>216</v>
      </c>
      <c r="B108" s="26" t="s">
        <v>217</v>
      </c>
      <c r="C108" s="38" t="s">
        <v>218</v>
      </c>
      <c r="D108" s="26" t="s">
        <v>28</v>
      </c>
      <c r="E108" s="26" t="s">
        <v>29</v>
      </c>
      <c r="F108" s="26" t="s">
        <v>30</v>
      </c>
      <c r="G108" s="26" t="s">
        <v>31</v>
      </c>
      <c r="H108" s="26" t="s">
        <v>32</v>
      </c>
      <c r="I108" s="26" t="s">
        <v>35</v>
      </c>
      <c r="J108" s="26" t="s">
        <v>33</v>
      </c>
      <c r="K108" s="26" t="s">
        <v>34</v>
      </c>
      <c r="L108" s="26">
        <v>63121</v>
      </c>
      <c r="M108" s="26">
        <v>373</v>
      </c>
      <c r="N108" s="27" t="s">
        <v>219</v>
      </c>
      <c r="O108" s="26" t="s">
        <v>220</v>
      </c>
      <c r="P108" s="26">
        <v>6</v>
      </c>
      <c r="Q108" s="28">
        <v>848.9</v>
      </c>
      <c r="R108" s="28">
        <v>5093.4</v>
      </c>
      <c r="S108" s="26" t="s">
        <v>221</v>
      </c>
      <c r="T108" s="34" t="s">
        <v>279</v>
      </c>
    </row>
    <row r="109" spans="1:20" s="11" customFormat="1" ht="15.75">
      <c r="A109" s="26" t="s">
        <v>216</v>
      </c>
      <c r="B109" s="26" t="s">
        <v>217</v>
      </c>
      <c r="C109" s="38" t="s">
        <v>218</v>
      </c>
      <c r="D109" s="26" t="s">
        <v>28</v>
      </c>
      <c r="E109" s="26" t="s">
        <v>29</v>
      </c>
      <c r="F109" s="26" t="s">
        <v>30</v>
      </c>
      <c r="G109" s="26" t="s">
        <v>31</v>
      </c>
      <c r="H109" s="26" t="s">
        <v>32</v>
      </c>
      <c r="I109" s="26" t="s">
        <v>35</v>
      </c>
      <c r="J109" s="26" t="s">
        <v>33</v>
      </c>
      <c r="K109" s="26" t="s">
        <v>34</v>
      </c>
      <c r="L109" s="26">
        <v>20327</v>
      </c>
      <c r="M109" s="26">
        <v>495</v>
      </c>
      <c r="N109" s="27" t="s">
        <v>222</v>
      </c>
      <c r="O109" s="26" t="s">
        <v>42</v>
      </c>
      <c r="P109" s="26">
        <v>20</v>
      </c>
      <c r="Q109" s="28">
        <v>15.5</v>
      </c>
      <c r="R109" s="28">
        <v>310</v>
      </c>
      <c r="S109" s="26" t="s">
        <v>223</v>
      </c>
      <c r="T109" s="34" t="s">
        <v>279</v>
      </c>
    </row>
    <row r="110" spans="1:20" s="11" customFormat="1" ht="15.75">
      <c r="A110" s="26" t="s">
        <v>224</v>
      </c>
      <c r="B110" s="26" t="s">
        <v>225</v>
      </c>
      <c r="C110" s="38" t="s">
        <v>226</v>
      </c>
      <c r="D110" s="26" t="s">
        <v>28</v>
      </c>
      <c r="E110" s="26" t="s">
        <v>29</v>
      </c>
      <c r="F110" s="26" t="s">
        <v>30</v>
      </c>
      <c r="G110" s="26" t="s">
        <v>31</v>
      </c>
      <c r="H110" s="26" t="s">
        <v>32</v>
      </c>
      <c r="I110" s="26" t="s">
        <v>35</v>
      </c>
      <c r="J110" s="26" t="s">
        <v>33</v>
      </c>
      <c r="K110" s="26" t="s">
        <v>34</v>
      </c>
      <c r="L110" s="26">
        <v>7683</v>
      </c>
      <c r="M110" s="26">
        <v>41</v>
      </c>
      <c r="N110" s="27" t="s">
        <v>227</v>
      </c>
      <c r="O110" s="26" t="s">
        <v>42</v>
      </c>
      <c r="P110" s="26">
        <v>1</v>
      </c>
      <c r="Q110" s="28">
        <v>4.45</v>
      </c>
      <c r="R110" s="28">
        <f>Q110*P110</f>
        <v>4.45</v>
      </c>
      <c r="S110" s="26" t="s">
        <v>213</v>
      </c>
      <c r="T110" s="34" t="s">
        <v>279</v>
      </c>
    </row>
    <row r="111" spans="1:20" s="11" customFormat="1" ht="15.75">
      <c r="A111" s="26" t="s">
        <v>224</v>
      </c>
      <c r="B111" s="26" t="s">
        <v>225</v>
      </c>
      <c r="C111" s="38" t="s">
        <v>226</v>
      </c>
      <c r="D111" s="26" t="s">
        <v>28</v>
      </c>
      <c r="E111" s="26" t="s">
        <v>29</v>
      </c>
      <c r="F111" s="26" t="s">
        <v>30</v>
      </c>
      <c r="G111" s="26" t="s">
        <v>31</v>
      </c>
      <c r="H111" s="26" t="s">
        <v>32</v>
      </c>
      <c r="I111" s="26" t="s">
        <v>35</v>
      </c>
      <c r="J111" s="26" t="s">
        <v>33</v>
      </c>
      <c r="K111" s="26" t="s">
        <v>34</v>
      </c>
      <c r="L111" s="26">
        <v>14102</v>
      </c>
      <c r="M111" s="26">
        <v>42</v>
      </c>
      <c r="N111" s="27" t="s">
        <v>228</v>
      </c>
      <c r="O111" s="26" t="s">
        <v>42</v>
      </c>
      <c r="P111" s="26">
        <v>1</v>
      </c>
      <c r="Q111" s="28">
        <v>5.07</v>
      </c>
      <c r="R111" s="28">
        <f>Q111*P111</f>
        <v>5.07</v>
      </c>
      <c r="S111" s="26" t="s">
        <v>213</v>
      </c>
      <c r="T111" s="34" t="s">
        <v>279</v>
      </c>
    </row>
    <row r="112" spans="1:20" s="11" customFormat="1" ht="15.75">
      <c r="A112" s="26" t="s">
        <v>224</v>
      </c>
      <c r="B112" s="26" t="s">
        <v>225</v>
      </c>
      <c r="C112" s="38" t="s">
        <v>226</v>
      </c>
      <c r="D112" s="26" t="s">
        <v>28</v>
      </c>
      <c r="E112" s="26" t="s">
        <v>29</v>
      </c>
      <c r="F112" s="26" t="s">
        <v>30</v>
      </c>
      <c r="G112" s="26" t="s">
        <v>31</v>
      </c>
      <c r="H112" s="26" t="s">
        <v>32</v>
      </c>
      <c r="I112" s="26" t="s">
        <v>35</v>
      </c>
      <c r="J112" s="26" t="s">
        <v>33</v>
      </c>
      <c r="K112" s="26" t="s">
        <v>34</v>
      </c>
      <c r="L112" s="26">
        <v>60960</v>
      </c>
      <c r="M112" s="26">
        <v>43</v>
      </c>
      <c r="N112" s="27" t="s">
        <v>229</v>
      </c>
      <c r="O112" s="26" t="s">
        <v>42</v>
      </c>
      <c r="P112" s="26">
        <v>1</v>
      </c>
      <c r="Q112" s="28">
        <v>6.41</v>
      </c>
      <c r="R112" s="28">
        <f>Q112*P112</f>
        <v>6.41</v>
      </c>
      <c r="S112" s="26" t="s">
        <v>213</v>
      </c>
      <c r="T112" s="34" t="s">
        <v>279</v>
      </c>
    </row>
    <row r="113" spans="1:20" s="11" customFormat="1" ht="47.25">
      <c r="A113" s="26" t="s">
        <v>48</v>
      </c>
      <c r="B113" s="26" t="s">
        <v>230</v>
      </c>
      <c r="C113" s="38" t="s">
        <v>27</v>
      </c>
      <c r="D113" s="26" t="s">
        <v>28</v>
      </c>
      <c r="E113" s="26" t="s">
        <v>29</v>
      </c>
      <c r="F113" s="26" t="s">
        <v>30</v>
      </c>
      <c r="G113" s="26" t="s">
        <v>31</v>
      </c>
      <c r="H113" s="26" t="s">
        <v>32</v>
      </c>
      <c r="I113" s="26" t="s">
        <v>35</v>
      </c>
      <c r="J113" s="26" t="s">
        <v>33</v>
      </c>
      <c r="K113" s="26" t="s">
        <v>34</v>
      </c>
      <c r="L113" s="26">
        <v>26468</v>
      </c>
      <c r="M113" s="26">
        <v>81</v>
      </c>
      <c r="N113" s="27" t="s">
        <v>231</v>
      </c>
      <c r="O113" s="26" t="s">
        <v>42</v>
      </c>
      <c r="P113" s="26">
        <v>60</v>
      </c>
      <c r="Q113" s="28">
        <v>57.7</v>
      </c>
      <c r="R113" s="28">
        <v>3462</v>
      </c>
      <c r="S113" s="26" t="s">
        <v>52</v>
      </c>
      <c r="T113" s="34" t="s">
        <v>279</v>
      </c>
    </row>
    <row r="114" spans="1:20" s="11" customFormat="1" ht="15.75">
      <c r="A114" s="147" t="s">
        <v>216</v>
      </c>
      <c r="B114" s="147" t="s">
        <v>232</v>
      </c>
      <c r="C114" s="148" t="s">
        <v>233</v>
      </c>
      <c r="D114" s="147" t="s">
        <v>28</v>
      </c>
      <c r="E114" s="147" t="s">
        <v>29</v>
      </c>
      <c r="F114" s="147" t="s">
        <v>30</v>
      </c>
      <c r="G114" s="147" t="s">
        <v>31</v>
      </c>
      <c r="H114" s="147" t="s">
        <v>32</v>
      </c>
      <c r="I114" s="147" t="s">
        <v>35</v>
      </c>
      <c r="J114" s="147" t="s">
        <v>33</v>
      </c>
      <c r="K114" s="147" t="s">
        <v>34</v>
      </c>
      <c r="L114" s="147">
        <v>48479</v>
      </c>
      <c r="M114" s="147">
        <v>12</v>
      </c>
      <c r="N114" s="149" t="s">
        <v>234</v>
      </c>
      <c r="O114" s="147" t="s">
        <v>40</v>
      </c>
      <c r="P114" s="147">
        <v>2</v>
      </c>
      <c r="Q114" s="150">
        <v>275</v>
      </c>
      <c r="R114" s="150"/>
      <c r="S114" s="147" t="s">
        <v>235</v>
      </c>
      <c r="T114" s="152" t="s">
        <v>280</v>
      </c>
    </row>
    <row r="115" spans="1:20" s="11" customFormat="1" ht="15.75">
      <c r="A115" s="147" t="s">
        <v>216</v>
      </c>
      <c r="B115" s="147" t="s">
        <v>232</v>
      </c>
      <c r="C115" s="148" t="s">
        <v>233</v>
      </c>
      <c r="D115" s="147" t="s">
        <v>28</v>
      </c>
      <c r="E115" s="147" t="s">
        <v>29</v>
      </c>
      <c r="F115" s="147" t="s">
        <v>30</v>
      </c>
      <c r="G115" s="147" t="s">
        <v>31</v>
      </c>
      <c r="H115" s="147" t="s">
        <v>32</v>
      </c>
      <c r="I115" s="147" t="s">
        <v>35</v>
      </c>
      <c r="J115" s="147" t="s">
        <v>33</v>
      </c>
      <c r="K115" s="147" t="s">
        <v>34</v>
      </c>
      <c r="L115" s="147">
        <v>47097</v>
      </c>
      <c r="M115" s="147">
        <v>287</v>
      </c>
      <c r="N115" s="149" t="s">
        <v>236</v>
      </c>
      <c r="O115" s="147" t="s">
        <v>40</v>
      </c>
      <c r="P115" s="147">
        <v>4</v>
      </c>
      <c r="Q115" s="150">
        <v>180</v>
      </c>
      <c r="R115" s="150"/>
      <c r="S115" s="147" t="s">
        <v>235</v>
      </c>
      <c r="T115" s="152" t="s">
        <v>280</v>
      </c>
    </row>
    <row r="116" spans="1:20" s="11" customFormat="1" ht="47.25">
      <c r="A116" s="147" t="s">
        <v>216</v>
      </c>
      <c r="B116" s="147" t="s">
        <v>232</v>
      </c>
      <c r="C116" s="148" t="s">
        <v>233</v>
      </c>
      <c r="D116" s="147" t="s">
        <v>28</v>
      </c>
      <c r="E116" s="147" t="s">
        <v>29</v>
      </c>
      <c r="F116" s="147" t="s">
        <v>30</v>
      </c>
      <c r="G116" s="147" t="s">
        <v>31</v>
      </c>
      <c r="H116" s="147" t="s">
        <v>32</v>
      </c>
      <c r="I116" s="147" t="s">
        <v>35</v>
      </c>
      <c r="J116" s="147" t="s">
        <v>33</v>
      </c>
      <c r="K116" s="147" t="s">
        <v>34</v>
      </c>
      <c r="L116" s="147">
        <v>48264</v>
      </c>
      <c r="M116" s="147">
        <v>482</v>
      </c>
      <c r="N116" s="149" t="s">
        <v>237</v>
      </c>
      <c r="O116" s="147" t="s">
        <v>40</v>
      </c>
      <c r="P116" s="147">
        <v>4</v>
      </c>
      <c r="Q116" s="150">
        <v>247.63</v>
      </c>
      <c r="R116" s="150"/>
      <c r="S116" s="147" t="s">
        <v>235</v>
      </c>
      <c r="T116" s="152" t="s">
        <v>280</v>
      </c>
    </row>
    <row r="117" spans="1:20" s="11" customFormat="1" ht="31.5">
      <c r="A117" s="26" t="s">
        <v>216</v>
      </c>
      <c r="B117" s="26" t="s">
        <v>238</v>
      </c>
      <c r="C117" s="38" t="s">
        <v>239</v>
      </c>
      <c r="D117" s="26" t="s">
        <v>28</v>
      </c>
      <c r="E117" s="26" t="s">
        <v>29</v>
      </c>
      <c r="F117" s="26" t="s">
        <v>30</v>
      </c>
      <c r="G117" s="26" t="s">
        <v>31</v>
      </c>
      <c r="H117" s="26" t="s">
        <v>32</v>
      </c>
      <c r="I117" s="26" t="s">
        <v>35</v>
      </c>
      <c r="J117" s="26" t="s">
        <v>33</v>
      </c>
      <c r="K117" s="26" t="s">
        <v>34</v>
      </c>
      <c r="L117" s="26">
        <v>23797</v>
      </c>
      <c r="M117" s="26">
        <v>417</v>
      </c>
      <c r="N117" s="27" t="s">
        <v>240</v>
      </c>
      <c r="O117" s="26" t="s">
        <v>57</v>
      </c>
      <c r="P117" s="26">
        <v>20</v>
      </c>
      <c r="Q117" s="28">
        <v>14.49</v>
      </c>
      <c r="R117" s="28">
        <v>289.8</v>
      </c>
      <c r="S117" s="26" t="s">
        <v>223</v>
      </c>
      <c r="T117" s="34" t="s">
        <v>279</v>
      </c>
    </row>
    <row r="118" spans="1:20" s="11" customFormat="1" ht="31.5">
      <c r="A118" s="26" t="s">
        <v>216</v>
      </c>
      <c r="B118" s="26" t="s">
        <v>238</v>
      </c>
      <c r="C118" s="38" t="s">
        <v>239</v>
      </c>
      <c r="D118" s="26" t="s">
        <v>28</v>
      </c>
      <c r="E118" s="26" t="s">
        <v>29</v>
      </c>
      <c r="F118" s="26" t="s">
        <v>30</v>
      </c>
      <c r="G118" s="26" t="s">
        <v>31</v>
      </c>
      <c r="H118" s="26" t="s">
        <v>32</v>
      </c>
      <c r="I118" s="26" t="s">
        <v>35</v>
      </c>
      <c r="J118" s="26" t="s">
        <v>33</v>
      </c>
      <c r="K118" s="26" t="s">
        <v>34</v>
      </c>
      <c r="L118" s="26">
        <v>23799</v>
      </c>
      <c r="M118" s="26">
        <v>418</v>
      </c>
      <c r="N118" s="27" t="s">
        <v>241</v>
      </c>
      <c r="O118" s="26" t="s">
        <v>57</v>
      </c>
      <c r="P118" s="26">
        <v>20</v>
      </c>
      <c r="Q118" s="28">
        <v>14.89</v>
      </c>
      <c r="R118" s="28">
        <v>297.8</v>
      </c>
      <c r="S118" s="26" t="s">
        <v>223</v>
      </c>
      <c r="T118" s="34" t="s">
        <v>279</v>
      </c>
    </row>
    <row r="119" spans="1:20" s="11" customFormat="1" ht="47.25">
      <c r="A119" s="26" t="s">
        <v>216</v>
      </c>
      <c r="B119" s="26" t="s">
        <v>238</v>
      </c>
      <c r="C119" s="38" t="s">
        <v>239</v>
      </c>
      <c r="D119" s="26" t="s">
        <v>28</v>
      </c>
      <c r="E119" s="26" t="s">
        <v>29</v>
      </c>
      <c r="F119" s="26" t="s">
        <v>30</v>
      </c>
      <c r="G119" s="26" t="s">
        <v>31</v>
      </c>
      <c r="H119" s="26" t="s">
        <v>32</v>
      </c>
      <c r="I119" s="26" t="s">
        <v>35</v>
      </c>
      <c r="J119" s="26" t="s">
        <v>33</v>
      </c>
      <c r="K119" s="26" t="s">
        <v>34</v>
      </c>
      <c r="L119" s="26">
        <v>44674</v>
      </c>
      <c r="M119" s="26">
        <v>420</v>
      </c>
      <c r="N119" s="27" t="s">
        <v>242</v>
      </c>
      <c r="O119" s="26" t="s">
        <v>57</v>
      </c>
      <c r="P119" s="26">
        <v>40</v>
      </c>
      <c r="Q119" s="28">
        <v>18.99</v>
      </c>
      <c r="R119" s="28">
        <v>759.6</v>
      </c>
      <c r="S119" s="26" t="s">
        <v>221</v>
      </c>
      <c r="T119" s="34" t="s">
        <v>279</v>
      </c>
    </row>
    <row r="120" spans="1:20" s="11" customFormat="1" ht="15.75">
      <c r="A120" s="26" t="s">
        <v>224</v>
      </c>
      <c r="B120" s="26" t="s">
        <v>243</v>
      </c>
      <c r="C120" s="38" t="s">
        <v>244</v>
      </c>
      <c r="D120" s="26" t="s">
        <v>28</v>
      </c>
      <c r="E120" s="26" t="s">
        <v>29</v>
      </c>
      <c r="F120" s="26" t="s">
        <v>30</v>
      </c>
      <c r="G120" s="26" t="s">
        <v>31</v>
      </c>
      <c r="H120" s="26" t="s">
        <v>32</v>
      </c>
      <c r="I120" s="26" t="s">
        <v>35</v>
      </c>
      <c r="J120" s="26" t="s">
        <v>33</v>
      </c>
      <c r="K120" s="26" t="s">
        <v>34</v>
      </c>
      <c r="L120" s="26">
        <v>60935</v>
      </c>
      <c r="M120" s="26">
        <v>7</v>
      </c>
      <c r="N120" s="27" t="s">
        <v>245</v>
      </c>
      <c r="O120" s="26" t="s">
        <v>42</v>
      </c>
      <c r="P120" s="26">
        <v>1</v>
      </c>
      <c r="Q120" s="28">
        <v>30</v>
      </c>
      <c r="R120" s="28">
        <v>30</v>
      </c>
      <c r="S120" s="26" t="s">
        <v>213</v>
      </c>
      <c r="T120" s="34" t="s">
        <v>279</v>
      </c>
    </row>
    <row r="121" spans="1:20" s="11" customFormat="1" ht="15.75">
      <c r="A121" s="26" t="s">
        <v>224</v>
      </c>
      <c r="B121" s="26" t="s">
        <v>243</v>
      </c>
      <c r="C121" s="38" t="s">
        <v>244</v>
      </c>
      <c r="D121" s="26" t="s">
        <v>28</v>
      </c>
      <c r="E121" s="26" t="s">
        <v>29</v>
      </c>
      <c r="F121" s="26" t="s">
        <v>30</v>
      </c>
      <c r="G121" s="26" t="s">
        <v>31</v>
      </c>
      <c r="H121" s="26" t="s">
        <v>32</v>
      </c>
      <c r="I121" s="26" t="s">
        <v>35</v>
      </c>
      <c r="J121" s="26" t="s">
        <v>33</v>
      </c>
      <c r="K121" s="26" t="s">
        <v>34</v>
      </c>
      <c r="L121" s="26">
        <v>60936</v>
      </c>
      <c r="M121" s="26">
        <v>8</v>
      </c>
      <c r="N121" s="27" t="s">
        <v>246</v>
      </c>
      <c r="O121" s="26" t="s">
        <v>42</v>
      </c>
      <c r="P121" s="26">
        <v>1</v>
      </c>
      <c r="Q121" s="28">
        <v>30</v>
      </c>
      <c r="R121" s="28">
        <v>30</v>
      </c>
      <c r="S121" s="26" t="s">
        <v>213</v>
      </c>
      <c r="T121" s="34" t="s">
        <v>279</v>
      </c>
    </row>
    <row r="122" spans="1:20" s="11" customFormat="1" ht="15.75">
      <c r="A122" s="26" t="s">
        <v>224</v>
      </c>
      <c r="B122" s="26" t="s">
        <v>243</v>
      </c>
      <c r="C122" s="38" t="s">
        <v>244</v>
      </c>
      <c r="D122" s="26" t="s">
        <v>28</v>
      </c>
      <c r="E122" s="26" t="s">
        <v>29</v>
      </c>
      <c r="F122" s="26" t="s">
        <v>30</v>
      </c>
      <c r="G122" s="26" t="s">
        <v>31</v>
      </c>
      <c r="H122" s="26" t="s">
        <v>32</v>
      </c>
      <c r="I122" s="26" t="s">
        <v>35</v>
      </c>
      <c r="J122" s="26" t="s">
        <v>33</v>
      </c>
      <c r="K122" s="26" t="s">
        <v>34</v>
      </c>
      <c r="L122" s="26">
        <v>60937</v>
      </c>
      <c r="M122" s="26">
        <v>9</v>
      </c>
      <c r="N122" s="27" t="s">
        <v>247</v>
      </c>
      <c r="O122" s="26" t="s">
        <v>42</v>
      </c>
      <c r="P122" s="26">
        <v>1</v>
      </c>
      <c r="Q122" s="28">
        <v>30</v>
      </c>
      <c r="R122" s="28">
        <v>30</v>
      </c>
      <c r="S122" s="26" t="s">
        <v>213</v>
      </c>
      <c r="T122" s="34" t="s">
        <v>279</v>
      </c>
    </row>
    <row r="123" spans="1:20" s="11" customFormat="1" ht="15.75">
      <c r="A123" s="26" t="s">
        <v>224</v>
      </c>
      <c r="B123" s="26" t="s">
        <v>243</v>
      </c>
      <c r="C123" s="38" t="s">
        <v>244</v>
      </c>
      <c r="D123" s="26" t="s">
        <v>28</v>
      </c>
      <c r="E123" s="26" t="s">
        <v>29</v>
      </c>
      <c r="F123" s="26" t="s">
        <v>30</v>
      </c>
      <c r="G123" s="26" t="s">
        <v>31</v>
      </c>
      <c r="H123" s="26" t="s">
        <v>32</v>
      </c>
      <c r="I123" s="26" t="s">
        <v>35</v>
      </c>
      <c r="J123" s="26" t="s">
        <v>33</v>
      </c>
      <c r="K123" s="26" t="s">
        <v>34</v>
      </c>
      <c r="L123" s="26">
        <v>60938</v>
      </c>
      <c r="M123" s="26">
        <v>10</v>
      </c>
      <c r="N123" s="27" t="s">
        <v>248</v>
      </c>
      <c r="O123" s="26" t="s">
        <v>42</v>
      </c>
      <c r="P123" s="26">
        <v>1</v>
      </c>
      <c r="Q123" s="28">
        <v>30</v>
      </c>
      <c r="R123" s="28">
        <v>30</v>
      </c>
      <c r="S123" s="26" t="s">
        <v>213</v>
      </c>
      <c r="T123" s="34" t="s">
        <v>279</v>
      </c>
    </row>
    <row r="124" spans="1:20" s="11" customFormat="1" ht="15.75">
      <c r="A124" s="26" t="s">
        <v>224</v>
      </c>
      <c r="B124" s="26" t="s">
        <v>243</v>
      </c>
      <c r="C124" s="38" t="s">
        <v>244</v>
      </c>
      <c r="D124" s="26" t="s">
        <v>28</v>
      </c>
      <c r="E124" s="26" t="s">
        <v>29</v>
      </c>
      <c r="F124" s="26" t="s">
        <v>30</v>
      </c>
      <c r="G124" s="26" t="s">
        <v>31</v>
      </c>
      <c r="H124" s="26" t="s">
        <v>32</v>
      </c>
      <c r="I124" s="26" t="s">
        <v>35</v>
      </c>
      <c r="J124" s="26" t="s">
        <v>33</v>
      </c>
      <c r="K124" s="26" t="s">
        <v>34</v>
      </c>
      <c r="L124" s="26">
        <v>60984</v>
      </c>
      <c r="M124" s="26">
        <v>44</v>
      </c>
      <c r="N124" s="27" t="s">
        <v>249</v>
      </c>
      <c r="O124" s="26" t="s">
        <v>42</v>
      </c>
      <c r="P124" s="26">
        <v>1</v>
      </c>
      <c r="Q124" s="28">
        <v>100</v>
      </c>
      <c r="R124" s="28">
        <v>100</v>
      </c>
      <c r="S124" s="26" t="s">
        <v>213</v>
      </c>
      <c r="T124" s="34" t="s">
        <v>279</v>
      </c>
    </row>
    <row r="125" spans="1:20" s="11" customFormat="1" ht="47.25">
      <c r="A125" s="26" t="s">
        <v>48</v>
      </c>
      <c r="B125" s="26" t="s">
        <v>250</v>
      </c>
      <c r="C125" s="38" t="s">
        <v>129</v>
      </c>
      <c r="D125" s="26" t="s">
        <v>28</v>
      </c>
      <c r="E125" s="26" t="s">
        <v>29</v>
      </c>
      <c r="F125" s="26" t="s">
        <v>30</v>
      </c>
      <c r="G125" s="26" t="s">
        <v>31</v>
      </c>
      <c r="H125" s="26" t="s">
        <v>32</v>
      </c>
      <c r="I125" s="26" t="s">
        <v>35</v>
      </c>
      <c r="J125" s="26" t="s">
        <v>33</v>
      </c>
      <c r="K125" s="26" t="s">
        <v>34</v>
      </c>
      <c r="L125" s="26">
        <v>64912</v>
      </c>
      <c r="M125" s="26">
        <v>454</v>
      </c>
      <c r="N125" s="27" t="s">
        <v>251</v>
      </c>
      <c r="O125" s="26" t="s">
        <v>42</v>
      </c>
      <c r="P125" s="26">
        <v>80</v>
      </c>
      <c r="Q125" s="28">
        <v>52.92</v>
      </c>
      <c r="R125" s="28">
        <v>4233.6</v>
      </c>
      <c r="S125" s="26" t="s">
        <v>52</v>
      </c>
      <c r="T125" s="34" t="s">
        <v>279</v>
      </c>
    </row>
    <row r="126" spans="1:20" s="11" customFormat="1" ht="47.25">
      <c r="A126" s="26" t="s">
        <v>48</v>
      </c>
      <c r="B126" s="26" t="s">
        <v>250</v>
      </c>
      <c r="C126" s="38" t="s">
        <v>129</v>
      </c>
      <c r="D126" s="26" t="s">
        <v>28</v>
      </c>
      <c r="E126" s="26" t="s">
        <v>29</v>
      </c>
      <c r="F126" s="26" t="s">
        <v>30</v>
      </c>
      <c r="G126" s="26" t="s">
        <v>31</v>
      </c>
      <c r="H126" s="26" t="s">
        <v>32</v>
      </c>
      <c r="I126" s="26" t="s">
        <v>35</v>
      </c>
      <c r="J126" s="26" t="s">
        <v>33</v>
      </c>
      <c r="K126" s="26" t="s">
        <v>34</v>
      </c>
      <c r="L126" s="26">
        <v>44950</v>
      </c>
      <c r="M126" s="26">
        <v>455</v>
      </c>
      <c r="N126" s="27" t="s">
        <v>252</v>
      </c>
      <c r="O126" s="26" t="s">
        <v>42</v>
      </c>
      <c r="P126" s="26">
        <v>20</v>
      </c>
      <c r="Q126" s="28">
        <v>49.89</v>
      </c>
      <c r="R126" s="28">
        <v>997.8</v>
      </c>
      <c r="S126" s="26" t="s">
        <v>52</v>
      </c>
      <c r="T126" s="34" t="s">
        <v>279</v>
      </c>
    </row>
    <row r="127" spans="1:20" s="11" customFormat="1" ht="15.75">
      <c r="A127" s="26" t="s">
        <v>48</v>
      </c>
      <c r="B127" s="26" t="s">
        <v>253</v>
      </c>
      <c r="C127" s="38" t="s">
        <v>138</v>
      </c>
      <c r="D127" s="26" t="s">
        <v>28</v>
      </c>
      <c r="E127" s="26" t="s">
        <v>29</v>
      </c>
      <c r="F127" s="26" t="s">
        <v>30</v>
      </c>
      <c r="G127" s="26" t="s">
        <v>31</v>
      </c>
      <c r="H127" s="26" t="s">
        <v>32</v>
      </c>
      <c r="I127" s="26" t="s">
        <v>35</v>
      </c>
      <c r="J127" s="26" t="s">
        <v>33</v>
      </c>
      <c r="K127" s="26" t="s">
        <v>34</v>
      </c>
      <c r="L127" s="26">
        <v>6103</v>
      </c>
      <c r="M127" s="26">
        <v>300</v>
      </c>
      <c r="N127" s="27" t="s">
        <v>254</v>
      </c>
      <c r="O127" s="26" t="s">
        <v>42</v>
      </c>
      <c r="P127" s="26">
        <v>30</v>
      </c>
      <c r="Q127" s="28">
        <v>32.69</v>
      </c>
      <c r="R127" s="28">
        <v>980.7</v>
      </c>
      <c r="S127" s="26" t="s">
        <v>52</v>
      </c>
      <c r="T127" s="34" t="s">
        <v>279</v>
      </c>
    </row>
    <row r="128" spans="1:20" s="11" customFormat="1" ht="47.25">
      <c r="A128" s="26" t="s">
        <v>48</v>
      </c>
      <c r="B128" s="26" t="s">
        <v>255</v>
      </c>
      <c r="C128" s="38" t="s">
        <v>152</v>
      </c>
      <c r="D128" s="26" t="s">
        <v>28</v>
      </c>
      <c r="E128" s="26" t="s">
        <v>29</v>
      </c>
      <c r="F128" s="26" t="s">
        <v>30</v>
      </c>
      <c r="G128" s="26" t="s">
        <v>31</v>
      </c>
      <c r="H128" s="26" t="s">
        <v>32</v>
      </c>
      <c r="I128" s="26" t="s">
        <v>35</v>
      </c>
      <c r="J128" s="26" t="s">
        <v>33</v>
      </c>
      <c r="K128" s="26" t="s">
        <v>34</v>
      </c>
      <c r="L128" s="26">
        <v>47111</v>
      </c>
      <c r="M128" s="26">
        <v>72</v>
      </c>
      <c r="N128" s="27" t="s">
        <v>256</v>
      </c>
      <c r="O128" s="26" t="s">
        <v>42</v>
      </c>
      <c r="P128" s="26">
        <v>400</v>
      </c>
      <c r="Q128" s="28">
        <v>20</v>
      </c>
      <c r="R128" s="28">
        <v>8000</v>
      </c>
      <c r="S128" s="26" t="s">
        <v>52</v>
      </c>
      <c r="T128" s="34" t="s">
        <v>279</v>
      </c>
    </row>
    <row r="129" spans="1:20" s="11" customFormat="1" ht="15.75">
      <c r="A129" s="26" t="s">
        <v>48</v>
      </c>
      <c r="B129" s="26" t="s">
        <v>255</v>
      </c>
      <c r="C129" s="38" t="s">
        <v>152</v>
      </c>
      <c r="D129" s="26" t="s">
        <v>28</v>
      </c>
      <c r="E129" s="26" t="s">
        <v>29</v>
      </c>
      <c r="F129" s="26" t="s">
        <v>30</v>
      </c>
      <c r="G129" s="26" t="s">
        <v>31</v>
      </c>
      <c r="H129" s="26" t="s">
        <v>32</v>
      </c>
      <c r="I129" s="26" t="s">
        <v>35</v>
      </c>
      <c r="J129" s="26" t="s">
        <v>33</v>
      </c>
      <c r="K129" s="26" t="s">
        <v>34</v>
      </c>
      <c r="L129" s="26">
        <v>1762</v>
      </c>
      <c r="M129" s="26">
        <v>476</v>
      </c>
      <c r="N129" s="27" t="s">
        <v>257</v>
      </c>
      <c r="O129" s="26" t="s">
        <v>42</v>
      </c>
      <c r="P129" s="26">
        <v>60</v>
      </c>
      <c r="Q129" s="28">
        <v>9</v>
      </c>
      <c r="R129" s="28">
        <v>540</v>
      </c>
      <c r="S129" s="26" t="s">
        <v>52</v>
      </c>
      <c r="T129" s="34" t="s">
        <v>279</v>
      </c>
    </row>
    <row r="130" spans="1:20" s="11" customFormat="1" ht="31.5">
      <c r="A130" s="26" t="s">
        <v>216</v>
      </c>
      <c r="B130" s="26" t="s">
        <v>258</v>
      </c>
      <c r="C130" s="38" t="s">
        <v>259</v>
      </c>
      <c r="D130" s="26" t="s">
        <v>28</v>
      </c>
      <c r="E130" s="26" t="s">
        <v>29</v>
      </c>
      <c r="F130" s="26" t="s">
        <v>30</v>
      </c>
      <c r="G130" s="26" t="s">
        <v>31</v>
      </c>
      <c r="H130" s="26" t="s">
        <v>32</v>
      </c>
      <c r="I130" s="26" t="s">
        <v>35</v>
      </c>
      <c r="J130" s="26" t="s">
        <v>33</v>
      </c>
      <c r="K130" s="26" t="s">
        <v>34</v>
      </c>
      <c r="L130" s="26">
        <v>23796</v>
      </c>
      <c r="M130" s="26">
        <v>416</v>
      </c>
      <c r="N130" s="27" t="s">
        <v>260</v>
      </c>
      <c r="O130" s="26" t="s">
        <v>57</v>
      </c>
      <c r="P130" s="26">
        <v>20</v>
      </c>
      <c r="Q130" s="28">
        <v>14.38</v>
      </c>
      <c r="R130" s="28">
        <v>287.6</v>
      </c>
      <c r="S130" s="26" t="s">
        <v>223</v>
      </c>
      <c r="T130" s="34" t="s">
        <v>279</v>
      </c>
    </row>
    <row r="131" spans="1:20" s="11" customFormat="1" ht="15.75">
      <c r="A131" s="26" t="s">
        <v>224</v>
      </c>
      <c r="B131" s="26" t="s">
        <v>178</v>
      </c>
      <c r="C131" s="38" t="s">
        <v>261</v>
      </c>
      <c r="D131" s="26" t="s">
        <v>28</v>
      </c>
      <c r="E131" s="26" t="s">
        <v>29</v>
      </c>
      <c r="F131" s="26" t="s">
        <v>30</v>
      </c>
      <c r="G131" s="26" t="s">
        <v>31</v>
      </c>
      <c r="H131" s="26" t="s">
        <v>32</v>
      </c>
      <c r="I131" s="26" t="s">
        <v>35</v>
      </c>
      <c r="J131" s="26" t="s">
        <v>33</v>
      </c>
      <c r="K131" s="26" t="s">
        <v>34</v>
      </c>
      <c r="L131" s="26">
        <v>51009</v>
      </c>
      <c r="M131" s="26">
        <v>3</v>
      </c>
      <c r="N131" s="27" t="s">
        <v>262</v>
      </c>
      <c r="O131" s="26" t="s">
        <v>263</v>
      </c>
      <c r="P131" s="26">
        <v>50</v>
      </c>
      <c r="Q131" s="28">
        <v>23.8</v>
      </c>
      <c r="R131" s="28">
        <f aca="true" t="shared" si="3" ref="R131:R140">Q131*P131</f>
        <v>1190</v>
      </c>
      <c r="S131" s="26" t="s">
        <v>264</v>
      </c>
      <c r="T131" s="34" t="s">
        <v>279</v>
      </c>
    </row>
    <row r="132" spans="1:20" s="11" customFormat="1" ht="47.25">
      <c r="A132" s="26" t="s">
        <v>224</v>
      </c>
      <c r="B132" s="26" t="s">
        <v>178</v>
      </c>
      <c r="C132" s="38" t="s">
        <v>261</v>
      </c>
      <c r="D132" s="26" t="s">
        <v>28</v>
      </c>
      <c r="E132" s="26" t="s">
        <v>29</v>
      </c>
      <c r="F132" s="26" t="s">
        <v>30</v>
      </c>
      <c r="G132" s="26" t="s">
        <v>31</v>
      </c>
      <c r="H132" s="26" t="s">
        <v>32</v>
      </c>
      <c r="I132" s="26" t="s">
        <v>35</v>
      </c>
      <c r="J132" s="26" t="s">
        <v>33</v>
      </c>
      <c r="K132" s="26" t="s">
        <v>34</v>
      </c>
      <c r="L132" s="26">
        <v>62685</v>
      </c>
      <c r="M132" s="26">
        <v>5</v>
      </c>
      <c r="N132" s="27" t="s">
        <v>265</v>
      </c>
      <c r="O132" s="26" t="s">
        <v>42</v>
      </c>
      <c r="P132" s="26">
        <v>1</v>
      </c>
      <c r="Q132" s="28">
        <v>15</v>
      </c>
      <c r="R132" s="28">
        <f t="shared" si="3"/>
        <v>15</v>
      </c>
      <c r="S132" s="26" t="s">
        <v>213</v>
      </c>
      <c r="T132" s="34" t="s">
        <v>279</v>
      </c>
    </row>
    <row r="133" spans="1:20" s="11" customFormat="1" ht="15.75">
      <c r="A133" s="26" t="s">
        <v>224</v>
      </c>
      <c r="B133" s="26" t="s">
        <v>178</v>
      </c>
      <c r="C133" s="38" t="s">
        <v>261</v>
      </c>
      <c r="D133" s="26" t="s">
        <v>28</v>
      </c>
      <c r="E133" s="26" t="s">
        <v>29</v>
      </c>
      <c r="F133" s="26" t="s">
        <v>30</v>
      </c>
      <c r="G133" s="26" t="s">
        <v>31</v>
      </c>
      <c r="H133" s="26" t="s">
        <v>32</v>
      </c>
      <c r="I133" s="26" t="s">
        <v>35</v>
      </c>
      <c r="J133" s="26" t="s">
        <v>33</v>
      </c>
      <c r="K133" s="26" t="s">
        <v>34</v>
      </c>
      <c r="L133" s="26">
        <v>61735</v>
      </c>
      <c r="M133" s="26">
        <v>6</v>
      </c>
      <c r="N133" s="27" t="s">
        <v>266</v>
      </c>
      <c r="O133" s="26" t="s">
        <v>42</v>
      </c>
      <c r="P133" s="26">
        <v>1</v>
      </c>
      <c r="Q133" s="28">
        <v>11.3</v>
      </c>
      <c r="R133" s="28">
        <f t="shared" si="3"/>
        <v>11.3</v>
      </c>
      <c r="S133" s="26" t="s">
        <v>213</v>
      </c>
      <c r="T133" s="34" t="s">
        <v>279</v>
      </c>
    </row>
    <row r="134" spans="1:20" s="11" customFormat="1" ht="15.75">
      <c r="A134" s="26" t="s">
        <v>224</v>
      </c>
      <c r="B134" s="26" t="s">
        <v>178</v>
      </c>
      <c r="C134" s="38" t="s">
        <v>261</v>
      </c>
      <c r="D134" s="26" t="s">
        <v>28</v>
      </c>
      <c r="E134" s="26" t="s">
        <v>29</v>
      </c>
      <c r="F134" s="26" t="s">
        <v>30</v>
      </c>
      <c r="G134" s="26" t="s">
        <v>31</v>
      </c>
      <c r="H134" s="26" t="s">
        <v>32</v>
      </c>
      <c r="I134" s="26" t="s">
        <v>35</v>
      </c>
      <c r="J134" s="26" t="s">
        <v>33</v>
      </c>
      <c r="K134" s="26" t="s">
        <v>34</v>
      </c>
      <c r="L134" s="26">
        <v>52854</v>
      </c>
      <c r="M134" s="26">
        <v>15</v>
      </c>
      <c r="N134" s="27" t="s">
        <v>267</v>
      </c>
      <c r="O134" s="26" t="s">
        <v>42</v>
      </c>
      <c r="P134" s="26">
        <v>0</v>
      </c>
      <c r="Q134" s="28">
        <v>7</v>
      </c>
      <c r="R134" s="28">
        <f t="shared" si="3"/>
        <v>0</v>
      </c>
      <c r="S134" s="26" t="s">
        <v>268</v>
      </c>
      <c r="T134" s="34" t="s">
        <v>279</v>
      </c>
    </row>
    <row r="135" spans="1:20" s="11" customFormat="1" ht="31.5">
      <c r="A135" s="26" t="s">
        <v>224</v>
      </c>
      <c r="B135" s="26" t="s">
        <v>178</v>
      </c>
      <c r="C135" s="38" t="s">
        <v>261</v>
      </c>
      <c r="D135" s="26" t="s">
        <v>28</v>
      </c>
      <c r="E135" s="26" t="s">
        <v>29</v>
      </c>
      <c r="F135" s="26" t="s">
        <v>30</v>
      </c>
      <c r="G135" s="26" t="s">
        <v>31</v>
      </c>
      <c r="H135" s="26" t="s">
        <v>32</v>
      </c>
      <c r="I135" s="26" t="s">
        <v>35</v>
      </c>
      <c r="J135" s="26" t="s">
        <v>33</v>
      </c>
      <c r="K135" s="26" t="s">
        <v>34</v>
      </c>
      <c r="L135" s="26">
        <v>7396</v>
      </c>
      <c r="M135" s="26">
        <v>16</v>
      </c>
      <c r="N135" s="27" t="s">
        <v>269</v>
      </c>
      <c r="O135" s="26" t="s">
        <v>42</v>
      </c>
      <c r="P135" s="26">
        <v>0</v>
      </c>
      <c r="Q135" s="28">
        <v>8</v>
      </c>
      <c r="R135" s="28">
        <f t="shared" si="3"/>
        <v>0</v>
      </c>
      <c r="S135" s="26" t="s">
        <v>264</v>
      </c>
      <c r="T135" s="34" t="s">
        <v>279</v>
      </c>
    </row>
    <row r="136" spans="1:20" s="11" customFormat="1" ht="47.25">
      <c r="A136" s="26" t="s">
        <v>224</v>
      </c>
      <c r="B136" s="26" t="s">
        <v>178</v>
      </c>
      <c r="C136" s="38" t="s">
        <v>261</v>
      </c>
      <c r="D136" s="26" t="s">
        <v>28</v>
      </c>
      <c r="E136" s="26" t="s">
        <v>29</v>
      </c>
      <c r="F136" s="26" t="s">
        <v>30</v>
      </c>
      <c r="G136" s="26" t="s">
        <v>31</v>
      </c>
      <c r="H136" s="26" t="s">
        <v>32</v>
      </c>
      <c r="I136" s="26" t="s">
        <v>35</v>
      </c>
      <c r="J136" s="26" t="s">
        <v>33</v>
      </c>
      <c r="K136" s="26" t="s">
        <v>34</v>
      </c>
      <c r="L136" s="26">
        <v>44849</v>
      </c>
      <c r="M136" s="26">
        <v>21</v>
      </c>
      <c r="N136" s="27" t="s">
        <v>270</v>
      </c>
      <c r="O136" s="26" t="s">
        <v>42</v>
      </c>
      <c r="P136" s="26">
        <v>120</v>
      </c>
      <c r="Q136" s="28">
        <v>11.95</v>
      </c>
      <c r="R136" s="28">
        <f t="shared" si="3"/>
        <v>1434</v>
      </c>
      <c r="S136" s="26" t="s">
        <v>268</v>
      </c>
      <c r="T136" s="34" t="s">
        <v>279</v>
      </c>
    </row>
    <row r="137" spans="1:20" s="11" customFormat="1" ht="15.75">
      <c r="A137" s="26" t="s">
        <v>224</v>
      </c>
      <c r="B137" s="26" t="s">
        <v>178</v>
      </c>
      <c r="C137" s="38" t="s">
        <v>261</v>
      </c>
      <c r="D137" s="26" t="s">
        <v>28</v>
      </c>
      <c r="E137" s="26" t="s">
        <v>29</v>
      </c>
      <c r="F137" s="26" t="s">
        <v>30</v>
      </c>
      <c r="G137" s="26" t="s">
        <v>31</v>
      </c>
      <c r="H137" s="26" t="s">
        <v>32</v>
      </c>
      <c r="I137" s="26" t="s">
        <v>35</v>
      </c>
      <c r="J137" s="26" t="s">
        <v>33</v>
      </c>
      <c r="K137" s="26" t="s">
        <v>34</v>
      </c>
      <c r="L137" s="26">
        <v>3441</v>
      </c>
      <c r="M137" s="26">
        <v>40</v>
      </c>
      <c r="N137" s="27" t="s">
        <v>271</v>
      </c>
      <c r="O137" s="26" t="s">
        <v>42</v>
      </c>
      <c r="P137" s="26">
        <v>1</v>
      </c>
      <c r="Q137" s="28">
        <v>6</v>
      </c>
      <c r="R137" s="28">
        <f t="shared" si="3"/>
        <v>6</v>
      </c>
      <c r="S137" s="26" t="s">
        <v>213</v>
      </c>
      <c r="T137" s="34" t="s">
        <v>279</v>
      </c>
    </row>
    <row r="138" spans="1:20" s="11" customFormat="1" ht="47.25">
      <c r="A138" s="26" t="s">
        <v>216</v>
      </c>
      <c r="B138" s="26" t="s">
        <v>178</v>
      </c>
      <c r="C138" s="38" t="s">
        <v>272</v>
      </c>
      <c r="D138" s="26" t="s">
        <v>28</v>
      </c>
      <c r="E138" s="26" t="s">
        <v>29</v>
      </c>
      <c r="F138" s="26" t="s">
        <v>30</v>
      </c>
      <c r="G138" s="26" t="s">
        <v>31</v>
      </c>
      <c r="H138" s="26" t="s">
        <v>32</v>
      </c>
      <c r="I138" s="26" t="s">
        <v>35</v>
      </c>
      <c r="J138" s="26" t="s">
        <v>33</v>
      </c>
      <c r="K138" s="26" t="s">
        <v>34</v>
      </c>
      <c r="L138" s="26">
        <v>7246</v>
      </c>
      <c r="M138" s="26">
        <v>217</v>
      </c>
      <c r="N138" s="27" t="s">
        <v>273</v>
      </c>
      <c r="O138" s="26" t="s">
        <v>147</v>
      </c>
      <c r="P138" s="26">
        <v>4</v>
      </c>
      <c r="Q138" s="28">
        <v>24.99</v>
      </c>
      <c r="R138" s="28">
        <f t="shared" si="3"/>
        <v>99.96</v>
      </c>
      <c r="S138" s="26" t="s">
        <v>274</v>
      </c>
      <c r="T138" s="34" t="s">
        <v>279</v>
      </c>
    </row>
    <row r="139" spans="1:20" s="11" customFormat="1" ht="47.25">
      <c r="A139" s="26" t="s">
        <v>48</v>
      </c>
      <c r="B139" s="26" t="s">
        <v>275</v>
      </c>
      <c r="C139" s="38" t="s">
        <v>182</v>
      </c>
      <c r="D139" s="26" t="s">
        <v>28</v>
      </c>
      <c r="E139" s="26" t="s">
        <v>29</v>
      </c>
      <c r="F139" s="26" t="s">
        <v>30</v>
      </c>
      <c r="G139" s="26" t="s">
        <v>31</v>
      </c>
      <c r="H139" s="26" t="s">
        <v>32</v>
      </c>
      <c r="I139" s="26" t="s">
        <v>35</v>
      </c>
      <c r="J139" s="26" t="s">
        <v>33</v>
      </c>
      <c r="K139" s="26" t="s">
        <v>34</v>
      </c>
      <c r="L139" s="26">
        <v>52888</v>
      </c>
      <c r="M139" s="26">
        <v>177</v>
      </c>
      <c r="N139" s="27" t="s">
        <v>276</v>
      </c>
      <c r="O139" s="26" t="s">
        <v>42</v>
      </c>
      <c r="P139" s="26">
        <v>60</v>
      </c>
      <c r="Q139" s="28">
        <v>14.95</v>
      </c>
      <c r="R139" s="28">
        <f t="shared" si="3"/>
        <v>897</v>
      </c>
      <c r="S139" s="26" t="s">
        <v>52</v>
      </c>
      <c r="T139" s="34" t="s">
        <v>279</v>
      </c>
    </row>
    <row r="140" spans="1:20" s="11" customFormat="1" ht="47.25">
      <c r="A140" s="26" t="s">
        <v>48</v>
      </c>
      <c r="B140" s="26" t="s">
        <v>277</v>
      </c>
      <c r="C140" s="38" t="s">
        <v>193</v>
      </c>
      <c r="D140" s="26" t="s">
        <v>28</v>
      </c>
      <c r="E140" s="26" t="s">
        <v>29</v>
      </c>
      <c r="F140" s="26" t="s">
        <v>30</v>
      </c>
      <c r="G140" s="26" t="s">
        <v>31</v>
      </c>
      <c r="H140" s="26" t="s">
        <v>32</v>
      </c>
      <c r="I140" s="26" t="s">
        <v>35</v>
      </c>
      <c r="J140" s="26" t="s">
        <v>33</v>
      </c>
      <c r="K140" s="26" t="s">
        <v>34</v>
      </c>
      <c r="L140" s="26">
        <v>9435</v>
      </c>
      <c r="M140" s="26">
        <v>315</v>
      </c>
      <c r="N140" s="27" t="s">
        <v>278</v>
      </c>
      <c r="O140" s="26" t="s">
        <v>57</v>
      </c>
      <c r="P140" s="26">
        <v>4</v>
      </c>
      <c r="Q140" s="28">
        <v>2.87</v>
      </c>
      <c r="R140" s="28">
        <f t="shared" si="3"/>
        <v>11.48</v>
      </c>
      <c r="S140" s="26" t="s">
        <v>52</v>
      </c>
      <c r="T140" s="34" t="s">
        <v>279</v>
      </c>
    </row>
    <row r="141" spans="1:20" s="11" customFormat="1" ht="15.75">
      <c r="A141" s="26" t="s">
        <v>297</v>
      </c>
      <c r="B141" s="26" t="s">
        <v>282</v>
      </c>
      <c r="C141" s="38" t="s">
        <v>447</v>
      </c>
      <c r="D141" s="26" t="s">
        <v>28</v>
      </c>
      <c r="E141" s="26" t="s">
        <v>29</v>
      </c>
      <c r="F141" s="26" t="s">
        <v>30</v>
      </c>
      <c r="G141" s="26" t="s">
        <v>31</v>
      </c>
      <c r="H141" s="26" t="s">
        <v>32</v>
      </c>
      <c r="I141" s="26" t="s">
        <v>35</v>
      </c>
      <c r="J141" s="26">
        <v>1932</v>
      </c>
      <c r="K141" s="26" t="s">
        <v>34</v>
      </c>
      <c r="L141" s="26">
        <v>47980</v>
      </c>
      <c r="M141" s="26">
        <v>147</v>
      </c>
      <c r="N141" s="27" t="s">
        <v>448</v>
      </c>
      <c r="O141" s="26" t="s">
        <v>42</v>
      </c>
      <c r="P141" s="26">
        <v>40</v>
      </c>
      <c r="Q141" s="28">
        <v>62.84</v>
      </c>
      <c r="R141" s="28">
        <v>2513.6</v>
      </c>
      <c r="S141" s="26" t="s">
        <v>449</v>
      </c>
      <c r="T141" s="34" t="s">
        <v>279</v>
      </c>
    </row>
    <row r="142" spans="1:20" s="11" customFormat="1" ht="15.75">
      <c r="A142" s="26" t="s">
        <v>450</v>
      </c>
      <c r="B142" s="26" t="s">
        <v>451</v>
      </c>
      <c r="C142" s="38" t="s">
        <v>452</v>
      </c>
      <c r="D142" s="26" t="s">
        <v>28</v>
      </c>
      <c r="E142" s="26" t="s">
        <v>29</v>
      </c>
      <c r="F142" s="26" t="s">
        <v>30</v>
      </c>
      <c r="G142" s="26" t="s">
        <v>31</v>
      </c>
      <c r="H142" s="26" t="s">
        <v>32</v>
      </c>
      <c r="I142" s="26" t="s">
        <v>35</v>
      </c>
      <c r="J142" s="26">
        <v>1932</v>
      </c>
      <c r="K142" s="26" t="s">
        <v>34</v>
      </c>
      <c r="L142" s="26">
        <v>43280</v>
      </c>
      <c r="M142" s="26">
        <v>66</v>
      </c>
      <c r="N142" s="27" t="s">
        <v>453</v>
      </c>
      <c r="O142" s="26" t="s">
        <v>42</v>
      </c>
      <c r="P142" s="26">
        <v>20</v>
      </c>
      <c r="Q142" s="28">
        <v>1.4</v>
      </c>
      <c r="R142" s="28">
        <v>28</v>
      </c>
      <c r="S142" s="26" t="s">
        <v>454</v>
      </c>
      <c r="T142" s="34" t="s">
        <v>279</v>
      </c>
    </row>
    <row r="143" spans="1:20" s="11" customFormat="1" ht="47.25">
      <c r="A143" s="147" t="s">
        <v>297</v>
      </c>
      <c r="B143" s="147" t="s">
        <v>458</v>
      </c>
      <c r="C143" s="148" t="s">
        <v>459</v>
      </c>
      <c r="D143" s="147" t="s">
        <v>28</v>
      </c>
      <c r="E143" s="147" t="s">
        <v>29</v>
      </c>
      <c r="F143" s="147" t="s">
        <v>30</v>
      </c>
      <c r="G143" s="147" t="s">
        <v>31</v>
      </c>
      <c r="H143" s="147" t="s">
        <v>32</v>
      </c>
      <c r="I143" s="147" t="s">
        <v>35</v>
      </c>
      <c r="J143" s="147">
        <v>1932</v>
      </c>
      <c r="K143" s="147" t="s">
        <v>34</v>
      </c>
      <c r="L143" s="147">
        <v>52689</v>
      </c>
      <c r="M143" s="147">
        <v>22</v>
      </c>
      <c r="N143" s="149" t="s">
        <v>460</v>
      </c>
      <c r="O143" s="147" t="s">
        <v>42</v>
      </c>
      <c r="P143" s="147">
        <v>2</v>
      </c>
      <c r="Q143" s="150">
        <v>67.5</v>
      </c>
      <c r="R143" s="150"/>
      <c r="S143" s="147" t="s">
        <v>449</v>
      </c>
      <c r="T143" s="152"/>
    </row>
    <row r="144" spans="1:20" s="11" customFormat="1" ht="15.75">
      <c r="A144" s="26" t="s">
        <v>48</v>
      </c>
      <c r="B144" s="26" t="s">
        <v>468</v>
      </c>
      <c r="C144" s="38" t="s">
        <v>152</v>
      </c>
      <c r="D144" s="26" t="s">
        <v>28</v>
      </c>
      <c r="E144" s="26" t="s">
        <v>29</v>
      </c>
      <c r="F144" s="26" t="s">
        <v>30</v>
      </c>
      <c r="G144" s="26" t="s">
        <v>31</v>
      </c>
      <c r="H144" s="26" t="s">
        <v>32</v>
      </c>
      <c r="I144" s="26" t="s">
        <v>35</v>
      </c>
      <c r="J144" s="26">
        <v>1932</v>
      </c>
      <c r="K144" s="26" t="s">
        <v>34</v>
      </c>
      <c r="L144" s="97">
        <v>6152</v>
      </c>
      <c r="M144" s="97">
        <v>587</v>
      </c>
      <c r="N144" s="98" t="s">
        <v>469</v>
      </c>
      <c r="O144" s="97" t="s">
        <v>57</v>
      </c>
      <c r="P144" s="97">
        <v>10</v>
      </c>
      <c r="Q144" s="99">
        <v>12.98</v>
      </c>
      <c r="R144" s="99">
        <v>129.8</v>
      </c>
      <c r="S144" s="97" t="s">
        <v>52</v>
      </c>
      <c r="T144" s="34" t="s">
        <v>279</v>
      </c>
    </row>
    <row r="145" spans="1:20" ht="49.5">
      <c r="A145" s="26" t="s">
        <v>205</v>
      </c>
      <c r="B145" s="26" t="s">
        <v>473</v>
      </c>
      <c r="C145" s="38" t="s">
        <v>474</v>
      </c>
      <c r="D145" s="26" t="s">
        <v>28</v>
      </c>
      <c r="E145" s="26" t="s">
        <v>29</v>
      </c>
      <c r="F145" s="26" t="s">
        <v>30</v>
      </c>
      <c r="G145" s="26" t="s">
        <v>31</v>
      </c>
      <c r="H145" s="26" t="s">
        <v>32</v>
      </c>
      <c r="I145" s="26" t="s">
        <v>35</v>
      </c>
      <c r="J145" s="26" t="s">
        <v>33</v>
      </c>
      <c r="K145" s="95" t="s">
        <v>34</v>
      </c>
      <c r="L145" s="100">
        <v>63042</v>
      </c>
      <c r="M145" s="100">
        <v>264</v>
      </c>
      <c r="N145" s="101" t="s">
        <v>475</v>
      </c>
      <c r="O145" s="100" t="s">
        <v>42</v>
      </c>
      <c r="P145" s="100">
        <v>15</v>
      </c>
      <c r="Q145" s="102">
        <v>863</v>
      </c>
      <c r="R145" s="103">
        <v>12945</v>
      </c>
      <c r="S145" s="100" t="s">
        <v>52</v>
      </c>
      <c r="T145" s="96" t="s">
        <v>279</v>
      </c>
    </row>
    <row r="146" spans="1:20" ht="15.75">
      <c r="A146" s="89" t="s">
        <v>24</v>
      </c>
      <c r="B146" s="89"/>
      <c r="C146" s="90"/>
      <c r="D146" s="89"/>
      <c r="E146" s="89"/>
      <c r="F146" s="89"/>
      <c r="G146" s="89"/>
      <c r="H146" s="89"/>
      <c r="I146" s="89"/>
      <c r="J146" s="89"/>
      <c r="K146" s="89"/>
      <c r="L146" s="91"/>
      <c r="M146" s="91"/>
      <c r="N146" s="92"/>
      <c r="O146" s="91"/>
      <c r="P146" s="91"/>
      <c r="Q146" s="93"/>
      <c r="R146" s="93">
        <f>SUBTOTAL(109,R2:R145)</f>
        <v>180799.66999999995</v>
      </c>
      <c r="S146" s="91"/>
      <c r="T146" s="94">
        <f>SUBTOTAL(103,T2:T145)</f>
        <v>143</v>
      </c>
    </row>
    <row r="147" spans="14:20" ht="15.75">
      <c r="N147" s="17"/>
      <c r="P147" s="10"/>
      <c r="Q147" s="19"/>
      <c r="R147" s="35"/>
      <c r="S147" s="10"/>
      <c r="T147" s="10"/>
    </row>
    <row r="148" spans="14:20" ht="15.75">
      <c r="N148" s="17"/>
      <c r="P148" s="10"/>
      <c r="Q148" s="19"/>
      <c r="R148" s="35"/>
      <c r="S148" s="10"/>
      <c r="T148" s="10"/>
    </row>
    <row r="149" spans="14:20" ht="15.75">
      <c r="N149" s="17"/>
      <c r="P149" s="10"/>
      <c r="Q149" s="19"/>
      <c r="T149" s="10"/>
    </row>
    <row r="150" spans="14:20" ht="15.75">
      <c r="N150" s="17"/>
      <c r="P150" s="10"/>
      <c r="Q150" s="19"/>
      <c r="R150" s="35"/>
      <c r="S150" s="10"/>
      <c r="T150" s="10"/>
    </row>
    <row r="151" spans="14:17" ht="15.75">
      <c r="N151" s="17"/>
      <c r="P151" s="10"/>
      <c r="Q151" s="19"/>
    </row>
    <row r="152" spans="14:17" ht="15.75">
      <c r="N152" s="17"/>
      <c r="P152" s="10"/>
      <c r="Q152" s="19"/>
    </row>
    <row r="153" spans="14:17" ht="15.75">
      <c r="N153" s="17"/>
      <c r="P153" s="10"/>
      <c r="Q153" s="19"/>
    </row>
    <row r="154" spans="14:20" ht="15.75">
      <c r="N154" s="17"/>
      <c r="P154" s="10"/>
      <c r="Q154" s="19"/>
      <c r="R154" s="35"/>
      <c r="S154" s="10"/>
      <c r="T154" s="10"/>
    </row>
    <row r="155" spans="14:20" ht="15.75">
      <c r="N155" s="17"/>
      <c r="P155" s="10"/>
      <c r="Q155" s="19"/>
      <c r="T155" s="10"/>
    </row>
    <row r="156" spans="14:20" ht="15.75">
      <c r="N156" s="12"/>
      <c r="O156" s="85"/>
      <c r="P156" s="10"/>
      <c r="Q156" s="19"/>
      <c r="T156" s="10"/>
    </row>
    <row r="157" spans="14:20" ht="15.75">
      <c r="N157" s="12"/>
      <c r="O157" s="86"/>
      <c r="P157" s="10"/>
      <c r="Q157" s="19"/>
      <c r="T157" s="10"/>
    </row>
    <row r="158" spans="14:20" ht="15.75">
      <c r="N158" s="12"/>
      <c r="O158" s="86"/>
      <c r="P158" s="10"/>
      <c r="Q158" s="19"/>
      <c r="T158" s="10"/>
    </row>
    <row r="159" spans="14:20" ht="15.75">
      <c r="N159" s="12"/>
      <c r="O159" s="85"/>
      <c r="P159" s="10"/>
      <c r="Q159" s="19"/>
      <c r="R159" s="19"/>
      <c r="S159" s="10"/>
      <c r="T159" s="10"/>
    </row>
    <row r="160" spans="17:20" ht="15.75">
      <c r="Q160" s="19"/>
      <c r="R160" s="19"/>
      <c r="S160" s="10"/>
      <c r="T160" s="10"/>
    </row>
    <row r="161" spans="17:20" ht="15.75">
      <c r="Q161" s="19"/>
      <c r="R161" s="19"/>
      <c r="S161" s="10"/>
      <c r="T161" s="10"/>
    </row>
    <row r="162" spans="17:20" ht="15.75">
      <c r="Q162" s="19"/>
      <c r="R162" s="19"/>
      <c r="S162" s="10"/>
      <c r="T162" s="10"/>
    </row>
    <row r="163" spans="17:20" ht="15.75">
      <c r="Q163" s="19"/>
      <c r="R163" s="19"/>
      <c r="S163" s="10"/>
      <c r="T163" s="10"/>
    </row>
    <row r="164" spans="17:20" ht="15.75">
      <c r="Q164" s="19"/>
      <c r="R164" s="19"/>
      <c r="S164" s="10"/>
      <c r="T164" s="10"/>
    </row>
    <row r="165" spans="17:20" ht="15.75">
      <c r="Q165" s="19"/>
      <c r="R165" s="19"/>
      <c r="S165" s="10"/>
      <c r="T165" s="10"/>
    </row>
    <row r="166" spans="17:20" ht="15.75">
      <c r="Q166" s="19"/>
      <c r="R166" s="19"/>
      <c r="S166" s="10"/>
      <c r="T166" s="10"/>
    </row>
    <row r="167" spans="14:20" ht="15.75">
      <c r="N167" s="17"/>
      <c r="P167" s="10"/>
      <c r="Q167" s="19"/>
      <c r="R167" s="19"/>
      <c r="S167" s="10"/>
      <c r="T167" s="10"/>
    </row>
    <row r="168" spans="14:20" ht="15.75">
      <c r="N168" s="17"/>
      <c r="P168" s="10"/>
      <c r="Q168" s="19"/>
      <c r="R168" s="19"/>
      <c r="S168" s="10"/>
      <c r="T168" s="10"/>
    </row>
    <row r="169" spans="14:20" ht="15.75">
      <c r="N169" s="17"/>
      <c r="P169" s="10"/>
      <c r="Q169" s="19"/>
      <c r="R169" s="19"/>
      <c r="S169" s="10"/>
      <c r="T169" s="10"/>
    </row>
    <row r="170" spans="14:20" ht="15.75">
      <c r="N170" s="17"/>
      <c r="P170" s="10"/>
      <c r="Q170" s="19"/>
      <c r="R170" s="19"/>
      <c r="S170" s="10"/>
      <c r="T170" s="10"/>
    </row>
    <row r="171" spans="14:20" ht="15.75">
      <c r="N171" s="17"/>
      <c r="P171" s="10"/>
      <c r="Q171" s="19"/>
      <c r="R171" s="19"/>
      <c r="S171" s="10"/>
      <c r="T171" s="10"/>
    </row>
    <row r="172" spans="14:20" ht="15.75">
      <c r="N172" s="17"/>
      <c r="P172" s="10"/>
      <c r="Q172" s="19"/>
      <c r="R172" s="19"/>
      <c r="S172" s="10"/>
      <c r="T172" s="10"/>
    </row>
    <row r="173" spans="14:20" ht="15.75">
      <c r="N173" s="17"/>
      <c r="P173" s="10"/>
      <c r="Q173" s="19"/>
      <c r="R173" s="19"/>
      <c r="S173" s="10"/>
      <c r="T173" s="10"/>
    </row>
    <row r="174" spans="14:20" ht="15.75">
      <c r="N174" s="17"/>
      <c r="P174" s="10"/>
      <c r="Q174" s="19"/>
      <c r="R174" s="19"/>
      <c r="S174" s="10"/>
      <c r="T174" s="10"/>
    </row>
    <row r="175" spans="14:20" ht="15.75">
      <c r="N175" s="17"/>
      <c r="O175" s="10"/>
      <c r="P175" s="10"/>
      <c r="Q175" s="19"/>
      <c r="R175" s="19"/>
      <c r="S175" s="10"/>
      <c r="T175" s="10"/>
    </row>
    <row r="176" spans="14:20" ht="15.75">
      <c r="N176" s="17"/>
      <c r="O176" s="10"/>
      <c r="P176" s="10"/>
      <c r="Q176" s="19"/>
      <c r="R176" s="19"/>
      <c r="S176" s="10"/>
      <c r="T176" s="10"/>
    </row>
    <row r="177" spans="14:20" ht="15.75">
      <c r="N177" s="17"/>
      <c r="O177" s="10"/>
      <c r="P177" s="10"/>
      <c r="Q177" s="19"/>
      <c r="R177" s="19"/>
      <c r="S177" s="10"/>
      <c r="T177" s="10"/>
    </row>
    <row r="178" spans="14:20" ht="15.75">
      <c r="N178" s="17"/>
      <c r="O178" s="10"/>
      <c r="P178" s="10"/>
      <c r="Q178" s="19"/>
      <c r="R178" s="19"/>
      <c r="S178" s="10"/>
      <c r="T178" s="10"/>
    </row>
    <row r="179" spans="14:20" ht="15.75">
      <c r="N179" s="17"/>
      <c r="O179" s="10"/>
      <c r="P179" s="10"/>
      <c r="Q179" s="19"/>
      <c r="R179" s="19"/>
      <c r="S179" s="10"/>
      <c r="T179" s="10"/>
    </row>
    <row r="180" spans="14:20" ht="15.75">
      <c r="N180" s="17"/>
      <c r="O180" s="10"/>
      <c r="P180" s="10"/>
      <c r="Q180" s="19"/>
      <c r="R180" s="19"/>
      <c r="S180" s="10"/>
      <c r="T180" s="10"/>
    </row>
    <row r="181" spans="14:20" ht="15.75">
      <c r="N181" s="17"/>
      <c r="O181" s="10"/>
      <c r="P181" s="10"/>
      <c r="Q181" s="19"/>
      <c r="R181" s="19"/>
      <c r="S181" s="10"/>
      <c r="T181" s="10"/>
    </row>
    <row r="182" spans="14:20" ht="15.75">
      <c r="N182" s="17"/>
      <c r="O182" s="10"/>
      <c r="P182" s="10"/>
      <c r="Q182" s="19"/>
      <c r="R182" s="19"/>
      <c r="S182" s="10"/>
      <c r="T182" s="10"/>
    </row>
    <row r="183" spans="14:20" ht="15.75">
      <c r="N183" s="17"/>
      <c r="O183" s="10"/>
      <c r="P183" s="10"/>
      <c r="Q183" s="19"/>
      <c r="R183" s="19"/>
      <c r="S183" s="10"/>
      <c r="T183" s="10"/>
    </row>
    <row r="184" spans="14:20" ht="15.75">
      <c r="N184" s="17"/>
      <c r="O184" s="10"/>
      <c r="P184" s="10"/>
      <c r="Q184" s="19"/>
      <c r="R184" s="19"/>
      <c r="S184" s="10"/>
      <c r="T184" s="10"/>
    </row>
    <row r="185" spans="14:20" ht="15.75">
      <c r="N185" s="17"/>
      <c r="O185" s="10"/>
      <c r="P185" s="10"/>
      <c r="Q185" s="19"/>
      <c r="R185" s="19"/>
      <c r="S185" s="10"/>
      <c r="T185" s="10"/>
    </row>
    <row r="186" spans="14:20" ht="15.75">
      <c r="N186" s="17"/>
      <c r="O186" s="10"/>
      <c r="P186" s="10"/>
      <c r="Q186" s="19"/>
      <c r="R186" s="19"/>
      <c r="S186" s="10"/>
      <c r="T186" s="10"/>
    </row>
    <row r="187" spans="14:20" ht="15.75">
      <c r="N187" s="17"/>
      <c r="O187" s="10"/>
      <c r="P187" s="10"/>
      <c r="Q187" s="19"/>
      <c r="R187" s="19"/>
      <c r="S187" s="10"/>
      <c r="T187" s="10"/>
    </row>
    <row r="188" spans="14:20" ht="15.75">
      <c r="N188" s="17"/>
      <c r="O188" s="10"/>
      <c r="P188" s="10"/>
      <c r="Q188" s="19"/>
      <c r="R188" s="19"/>
      <c r="S188" s="10"/>
      <c r="T188" s="10"/>
    </row>
    <row r="189" spans="14:20" ht="15.75">
      <c r="N189" s="17"/>
      <c r="O189" s="10"/>
      <c r="P189" s="10"/>
      <c r="Q189" s="19"/>
      <c r="R189" s="19"/>
      <c r="S189" s="10"/>
      <c r="T189" s="10"/>
    </row>
    <row r="190" spans="14:20" ht="15.75">
      <c r="N190" s="17"/>
      <c r="O190" s="10"/>
      <c r="P190" s="10"/>
      <c r="Q190" s="19"/>
      <c r="R190" s="19"/>
      <c r="S190" s="10"/>
      <c r="T190" s="10"/>
    </row>
    <row r="191" spans="14:20" ht="15.75">
      <c r="N191" s="17"/>
      <c r="O191" s="10"/>
      <c r="P191" s="10"/>
      <c r="Q191" s="19"/>
      <c r="R191" s="19"/>
      <c r="S191" s="10"/>
      <c r="T191" s="10"/>
    </row>
    <row r="192" spans="14:20" ht="15.75">
      <c r="N192" s="17"/>
      <c r="O192" s="10"/>
      <c r="P192" s="10"/>
      <c r="Q192" s="19"/>
      <c r="R192" s="19"/>
      <c r="S192" s="10"/>
      <c r="T192" s="10"/>
    </row>
    <row r="193" spans="14:20" ht="15.75">
      <c r="N193" s="17"/>
      <c r="O193" s="10"/>
      <c r="P193" s="10"/>
      <c r="Q193" s="19"/>
      <c r="R193" s="19"/>
      <c r="S193" s="10"/>
      <c r="T193" s="10"/>
    </row>
    <row r="194" spans="14:20" ht="15.75">
      <c r="N194" s="17"/>
      <c r="O194" s="10"/>
      <c r="P194" s="10"/>
      <c r="Q194" s="19"/>
      <c r="R194" s="19"/>
      <c r="S194" s="10"/>
      <c r="T194" s="10"/>
    </row>
    <row r="195" spans="14:20" ht="15.75">
      <c r="N195" s="17"/>
      <c r="O195" s="10"/>
      <c r="P195" s="10"/>
      <c r="Q195" s="19"/>
      <c r="R195" s="19"/>
      <c r="S195" s="10"/>
      <c r="T195" s="10"/>
    </row>
    <row r="196" spans="14:20" ht="15.75">
      <c r="N196" s="17"/>
      <c r="O196" s="10"/>
      <c r="P196" s="10"/>
      <c r="Q196" s="19"/>
      <c r="R196" s="19"/>
      <c r="S196" s="10"/>
      <c r="T196" s="10"/>
    </row>
    <row r="197" spans="14:20" ht="15.75">
      <c r="N197" s="17"/>
      <c r="O197" s="10"/>
      <c r="P197" s="10"/>
      <c r="Q197" s="19"/>
      <c r="R197" s="19"/>
      <c r="S197" s="10"/>
      <c r="T197" s="10"/>
    </row>
    <row r="198" spans="14:20" ht="15.75">
      <c r="N198" s="17"/>
      <c r="O198" s="10"/>
      <c r="P198" s="10"/>
      <c r="Q198" s="19"/>
      <c r="R198" s="19"/>
      <c r="S198" s="10"/>
      <c r="T198" s="10"/>
    </row>
    <row r="199" spans="14:20" ht="15.75">
      <c r="N199" s="17"/>
      <c r="O199" s="10"/>
      <c r="P199" s="10"/>
      <c r="Q199" s="19"/>
      <c r="R199" s="19"/>
      <c r="S199" s="10"/>
      <c r="T199" s="10"/>
    </row>
    <row r="200" spans="14:20" ht="15.75">
      <c r="N200" s="17"/>
      <c r="O200" s="10"/>
      <c r="P200" s="10"/>
      <c r="Q200" s="19"/>
      <c r="R200" s="19"/>
      <c r="S200" s="10"/>
      <c r="T200" s="10"/>
    </row>
    <row r="201" spans="14:20" ht="15.75">
      <c r="N201" s="17"/>
      <c r="O201" s="10"/>
      <c r="P201" s="10"/>
      <c r="Q201" s="19"/>
      <c r="R201" s="19"/>
      <c r="S201" s="10"/>
      <c r="T201" s="10"/>
    </row>
    <row r="202" spans="14:20" ht="15.75">
      <c r="N202" s="17"/>
      <c r="O202" s="10"/>
      <c r="P202" s="10"/>
      <c r="Q202" s="19"/>
      <c r="R202" s="19"/>
      <c r="S202" s="10"/>
      <c r="T202" s="10"/>
    </row>
    <row r="203" spans="14:20" ht="15.75">
      <c r="N203" s="17"/>
      <c r="O203" s="10"/>
      <c r="P203" s="10"/>
      <c r="Q203" s="19"/>
      <c r="R203" s="19"/>
      <c r="S203" s="10"/>
      <c r="T203" s="10"/>
    </row>
    <row r="204" spans="14:20" ht="15.75">
      <c r="N204" s="17"/>
      <c r="O204" s="10"/>
      <c r="P204" s="10"/>
      <c r="Q204" s="19"/>
      <c r="R204" s="19"/>
      <c r="S204" s="10"/>
      <c r="T204" s="10"/>
    </row>
    <row r="205" spans="14:20" ht="15.75">
      <c r="N205" s="17"/>
      <c r="O205" s="10"/>
      <c r="P205" s="10"/>
      <c r="Q205" s="19"/>
      <c r="R205" s="19"/>
      <c r="S205" s="10"/>
      <c r="T205" s="10"/>
    </row>
    <row r="206" spans="14:20" ht="15.75">
      <c r="N206" s="17"/>
      <c r="O206" s="10"/>
      <c r="P206" s="10"/>
      <c r="Q206" s="19"/>
      <c r="R206" s="19"/>
      <c r="S206" s="10"/>
      <c r="T206" s="10"/>
    </row>
    <row r="207" spans="14:20" ht="15.75">
      <c r="N207" s="17"/>
      <c r="O207" s="10"/>
      <c r="P207" s="10"/>
      <c r="Q207" s="19"/>
      <c r="R207" s="19"/>
      <c r="S207" s="10"/>
      <c r="T207" s="10"/>
    </row>
    <row r="208" spans="14:20" ht="15.75">
      <c r="N208" s="17"/>
      <c r="O208" s="10"/>
      <c r="P208" s="10"/>
      <c r="Q208" s="19"/>
      <c r="R208" s="19"/>
      <c r="S208" s="10"/>
      <c r="T208" s="10"/>
    </row>
    <row r="209" spans="14:20" ht="15.75">
      <c r="N209" s="17"/>
      <c r="O209" s="10"/>
      <c r="P209" s="10"/>
      <c r="Q209" s="19"/>
      <c r="R209" s="19"/>
      <c r="S209" s="10"/>
      <c r="T209" s="10"/>
    </row>
    <row r="210" spans="14:20" ht="15.75">
      <c r="N210" s="17"/>
      <c r="O210" s="10"/>
      <c r="P210" s="10"/>
      <c r="Q210" s="19"/>
      <c r="R210" s="19"/>
      <c r="S210" s="10"/>
      <c r="T210" s="10"/>
    </row>
    <row r="211" spans="14:20" ht="15.75">
      <c r="N211" s="17"/>
      <c r="O211" s="10"/>
      <c r="P211" s="10"/>
      <c r="Q211" s="19"/>
      <c r="R211" s="19"/>
      <c r="S211" s="10"/>
      <c r="T211" s="10"/>
    </row>
    <row r="212" spans="14:20" ht="15.75">
      <c r="N212" s="17"/>
      <c r="O212" s="10"/>
      <c r="P212" s="10"/>
      <c r="Q212" s="19"/>
      <c r="R212" s="19"/>
      <c r="S212" s="10"/>
      <c r="T212" s="10"/>
    </row>
    <row r="213" spans="14:20" ht="15.75">
      <c r="N213" s="17"/>
      <c r="O213" s="10"/>
      <c r="P213" s="10"/>
      <c r="Q213" s="19"/>
      <c r="R213" s="19"/>
      <c r="S213" s="10"/>
      <c r="T213" s="1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Z79"/>
  <sheetViews>
    <sheetView zoomScale="50" zoomScaleNormal="50" zoomScalePageLayoutView="0" workbookViewId="0" topLeftCell="H60">
      <selection activeCell="O78" sqref="O78"/>
    </sheetView>
  </sheetViews>
  <sheetFormatPr defaultColWidth="9.140625" defaultRowHeight="15"/>
  <cols>
    <col min="1" max="1" width="11.421875" style="0" customWidth="1"/>
    <col min="2" max="2" width="8.28125" style="0" customWidth="1"/>
    <col min="3" max="3" width="37.140625" style="0" customWidth="1"/>
    <col min="4" max="4" width="13.421875" style="0" customWidth="1"/>
    <col min="5" max="5" width="23.8515625" style="0" bestFit="1" customWidth="1"/>
    <col min="6" max="6" width="22.7109375" style="0" customWidth="1"/>
    <col min="7" max="8" width="19.8515625" style="0" bestFit="1" customWidth="1"/>
    <col min="9" max="9" width="14.7109375" style="0" bestFit="1" customWidth="1"/>
    <col min="10" max="10" width="17.8515625" style="0" bestFit="1" customWidth="1"/>
    <col min="11" max="11" width="96.7109375" style="73" customWidth="1"/>
    <col min="12" max="12" width="5.57421875" style="0" customWidth="1"/>
    <col min="13" max="13" width="5.8515625" style="0" customWidth="1"/>
    <col min="14" max="14" width="7.57421875" style="0" hidden="1" customWidth="1"/>
    <col min="15" max="15" width="16.7109375" style="74" customWidth="1"/>
    <col min="16" max="16" width="26.00390625" style="74" customWidth="1"/>
    <col min="17" max="17" width="12.421875" style="0" customWidth="1"/>
    <col min="18" max="18" width="19.8515625" style="0" customWidth="1"/>
    <col min="19" max="19" width="19.28125" style="0" customWidth="1"/>
    <col min="20" max="20" width="19.421875" style="0" customWidth="1"/>
    <col min="21" max="21" width="20.7109375" style="0" customWidth="1"/>
    <col min="22" max="22" width="20.8515625" style="0" customWidth="1"/>
    <col min="23" max="23" width="12.140625" style="16" customWidth="1"/>
    <col min="24" max="24" width="27.7109375" style="0" hidden="1" customWidth="1"/>
    <col min="25" max="25" width="19.8515625" style="0" customWidth="1"/>
    <col min="26" max="26" width="11.57421875" style="0" customWidth="1"/>
  </cols>
  <sheetData>
    <row r="1" spans="1:26" s="48" customFormat="1" ht="75">
      <c r="A1" s="40" t="s">
        <v>7</v>
      </c>
      <c r="B1" s="41" t="s">
        <v>8</v>
      </c>
      <c r="C1" s="41" t="s">
        <v>0</v>
      </c>
      <c r="D1" s="41" t="s">
        <v>9</v>
      </c>
      <c r="E1" s="41" t="s">
        <v>284</v>
      </c>
      <c r="F1" s="41" t="s">
        <v>285</v>
      </c>
      <c r="G1" s="41" t="s">
        <v>286</v>
      </c>
      <c r="H1" s="41" t="s">
        <v>287</v>
      </c>
      <c r="I1" s="41" t="s">
        <v>1</v>
      </c>
      <c r="J1" s="41" t="s">
        <v>2</v>
      </c>
      <c r="K1" s="42" t="s">
        <v>3</v>
      </c>
      <c r="L1" s="41" t="s">
        <v>17</v>
      </c>
      <c r="M1" s="41" t="s">
        <v>18</v>
      </c>
      <c r="N1" s="41" t="s">
        <v>23</v>
      </c>
      <c r="O1" s="43" t="s">
        <v>4</v>
      </c>
      <c r="P1" s="43" t="s">
        <v>5</v>
      </c>
      <c r="Q1" s="41" t="s">
        <v>6</v>
      </c>
      <c r="R1" s="44" t="s">
        <v>288</v>
      </c>
      <c r="S1" s="45" t="s">
        <v>289</v>
      </c>
      <c r="T1" s="45" t="s">
        <v>290</v>
      </c>
      <c r="U1" s="45" t="s">
        <v>291</v>
      </c>
      <c r="V1" s="45" t="s">
        <v>292</v>
      </c>
      <c r="W1" s="45" t="s">
        <v>293</v>
      </c>
      <c r="X1" s="46" t="s">
        <v>294</v>
      </c>
      <c r="Y1" s="46" t="s">
        <v>295</v>
      </c>
      <c r="Z1" s="47" t="s">
        <v>296</v>
      </c>
    </row>
    <row r="2" spans="1:26" ht="75">
      <c r="A2" s="49" t="s">
        <v>297</v>
      </c>
      <c r="B2" s="49" t="s">
        <v>298</v>
      </c>
      <c r="C2" s="50" t="s">
        <v>299</v>
      </c>
      <c r="D2" s="50">
        <v>152161</v>
      </c>
      <c r="E2" s="51"/>
      <c r="F2" s="52"/>
      <c r="G2" s="52"/>
      <c r="H2" s="52">
        <v>25</v>
      </c>
      <c r="I2" s="53">
        <v>52246</v>
      </c>
      <c r="J2" s="53">
        <v>53</v>
      </c>
      <c r="K2" s="54" t="s">
        <v>300</v>
      </c>
      <c r="L2" s="53" t="s">
        <v>42</v>
      </c>
      <c r="M2" s="53">
        <v>25</v>
      </c>
      <c r="N2" s="55"/>
      <c r="O2" s="56">
        <v>3968</v>
      </c>
      <c r="P2" s="56">
        <v>99200</v>
      </c>
      <c r="Q2" s="53" t="s">
        <v>301</v>
      </c>
      <c r="R2" s="57">
        <f aca="true" t="shared" si="0" ref="R2:U17">E2*$O2</f>
        <v>0</v>
      </c>
      <c r="S2" s="57">
        <f t="shared" si="0"/>
        <v>0</v>
      </c>
      <c r="T2" s="58">
        <f t="shared" si="0"/>
        <v>0</v>
      </c>
      <c r="U2" s="57">
        <f t="shared" si="0"/>
        <v>99200</v>
      </c>
      <c r="V2" s="59">
        <f aca="true" t="shared" si="1" ref="V2:V64">P2-R2</f>
        <v>99200</v>
      </c>
      <c r="W2" s="60"/>
      <c r="X2" s="60"/>
      <c r="Y2" s="60"/>
      <c r="Z2" s="61"/>
    </row>
    <row r="3" spans="1:26" ht="56.25">
      <c r="A3" s="49" t="s">
        <v>297</v>
      </c>
      <c r="B3" s="49" t="s">
        <v>302</v>
      </c>
      <c r="C3" s="50" t="s">
        <v>303</v>
      </c>
      <c r="D3" s="50">
        <v>152161</v>
      </c>
      <c r="E3" s="51">
        <v>1</v>
      </c>
      <c r="F3" s="52"/>
      <c r="G3" s="52"/>
      <c r="H3" s="52"/>
      <c r="I3" s="53">
        <v>62334</v>
      </c>
      <c r="J3" s="53">
        <v>104</v>
      </c>
      <c r="K3" s="54" t="s">
        <v>304</v>
      </c>
      <c r="L3" s="53" t="s">
        <v>42</v>
      </c>
      <c r="M3" s="53">
        <v>1</v>
      </c>
      <c r="N3" s="55"/>
      <c r="O3" s="56">
        <v>3029</v>
      </c>
      <c r="P3" s="56">
        <v>3029</v>
      </c>
      <c r="Q3" s="53" t="s">
        <v>305</v>
      </c>
      <c r="R3" s="57">
        <f t="shared" si="0"/>
        <v>3029</v>
      </c>
      <c r="S3" s="57">
        <f t="shared" si="0"/>
        <v>0</v>
      </c>
      <c r="T3" s="58">
        <f t="shared" si="0"/>
        <v>0</v>
      </c>
      <c r="U3" s="57">
        <f t="shared" si="0"/>
        <v>0</v>
      </c>
      <c r="V3" s="59">
        <f t="shared" si="1"/>
        <v>0</v>
      </c>
      <c r="W3" s="60"/>
      <c r="X3" s="60"/>
      <c r="Y3" s="60"/>
      <c r="Z3" s="61"/>
    </row>
    <row r="4" spans="1:26" ht="37.5">
      <c r="A4" s="49" t="s">
        <v>297</v>
      </c>
      <c r="B4" s="49" t="s">
        <v>306</v>
      </c>
      <c r="C4" s="50" t="s">
        <v>307</v>
      </c>
      <c r="D4" s="50">
        <v>152161</v>
      </c>
      <c r="E4" s="51">
        <v>1</v>
      </c>
      <c r="F4" s="52"/>
      <c r="G4" s="52"/>
      <c r="H4" s="52"/>
      <c r="I4" s="53">
        <v>62418</v>
      </c>
      <c r="J4" s="53">
        <v>140</v>
      </c>
      <c r="K4" s="54" t="s">
        <v>308</v>
      </c>
      <c r="L4" s="53" t="s">
        <v>42</v>
      </c>
      <c r="M4" s="53">
        <v>1</v>
      </c>
      <c r="N4" s="55"/>
      <c r="O4" s="56">
        <v>900</v>
      </c>
      <c r="P4" s="56">
        <v>900</v>
      </c>
      <c r="Q4" s="53" t="s">
        <v>309</v>
      </c>
      <c r="R4" s="57">
        <f t="shared" si="0"/>
        <v>900</v>
      </c>
      <c r="S4" s="57">
        <f t="shared" si="0"/>
        <v>0</v>
      </c>
      <c r="T4" s="58">
        <f t="shared" si="0"/>
        <v>0</v>
      </c>
      <c r="U4" s="57">
        <f t="shared" si="0"/>
        <v>0</v>
      </c>
      <c r="V4" s="59">
        <f t="shared" si="1"/>
        <v>0</v>
      </c>
      <c r="W4" s="60"/>
      <c r="X4" s="60"/>
      <c r="Y4" s="60"/>
      <c r="Z4" s="61"/>
    </row>
    <row r="5" spans="1:26" ht="56.25">
      <c r="A5" s="49" t="s">
        <v>198</v>
      </c>
      <c r="B5" s="49" t="s">
        <v>310</v>
      </c>
      <c r="C5" s="50" t="s">
        <v>311</v>
      </c>
      <c r="D5" s="50">
        <v>152161</v>
      </c>
      <c r="E5" s="51"/>
      <c r="F5" s="52"/>
      <c r="G5" s="52">
        <v>2</v>
      </c>
      <c r="H5" s="52"/>
      <c r="I5" s="53">
        <v>49147</v>
      </c>
      <c r="J5" s="53">
        <v>44</v>
      </c>
      <c r="K5" s="54" t="s">
        <v>312</v>
      </c>
      <c r="L5" s="53" t="s">
        <v>42</v>
      </c>
      <c r="M5" s="53">
        <v>2</v>
      </c>
      <c r="N5" s="55"/>
      <c r="O5" s="56">
        <v>4195</v>
      </c>
      <c r="P5" s="56">
        <v>8390</v>
      </c>
      <c r="Q5" s="53" t="s">
        <v>202</v>
      </c>
      <c r="R5" s="57">
        <f t="shared" si="0"/>
        <v>0</v>
      </c>
      <c r="S5" s="57">
        <f t="shared" si="0"/>
        <v>0</v>
      </c>
      <c r="T5" s="58">
        <f t="shared" si="0"/>
        <v>8390</v>
      </c>
      <c r="U5" s="57">
        <f t="shared" si="0"/>
        <v>0</v>
      </c>
      <c r="V5" s="59">
        <f t="shared" si="1"/>
        <v>8390</v>
      </c>
      <c r="W5" s="60"/>
      <c r="X5" s="60"/>
      <c r="Y5" s="60"/>
      <c r="Z5" s="61"/>
    </row>
    <row r="6" spans="1:26" ht="56.25">
      <c r="A6" s="49" t="s">
        <v>198</v>
      </c>
      <c r="B6" s="49" t="s">
        <v>310</v>
      </c>
      <c r="C6" s="50" t="s">
        <v>311</v>
      </c>
      <c r="D6" s="50">
        <v>152161</v>
      </c>
      <c r="E6" s="51"/>
      <c r="F6" s="52"/>
      <c r="G6" s="52"/>
      <c r="H6" s="52">
        <v>2</v>
      </c>
      <c r="I6" s="53">
        <v>50706</v>
      </c>
      <c r="J6" s="53">
        <v>93</v>
      </c>
      <c r="K6" s="54" t="s">
        <v>313</v>
      </c>
      <c r="L6" s="53" t="s">
        <v>42</v>
      </c>
      <c r="M6" s="53">
        <v>2</v>
      </c>
      <c r="N6" s="55"/>
      <c r="O6" s="56">
        <v>1539</v>
      </c>
      <c r="P6" s="56">
        <v>3078</v>
      </c>
      <c r="Q6" s="53" t="s">
        <v>202</v>
      </c>
      <c r="R6" s="57">
        <f t="shared" si="0"/>
        <v>0</v>
      </c>
      <c r="S6" s="57">
        <f t="shared" si="0"/>
        <v>0</v>
      </c>
      <c r="T6" s="58">
        <f t="shared" si="0"/>
        <v>0</v>
      </c>
      <c r="U6" s="57">
        <f t="shared" si="0"/>
        <v>3078</v>
      </c>
      <c r="V6" s="59">
        <f t="shared" si="1"/>
        <v>3078</v>
      </c>
      <c r="W6" s="60"/>
      <c r="X6" s="60"/>
      <c r="Y6" s="60"/>
      <c r="Z6" s="61"/>
    </row>
    <row r="7" spans="1:26" ht="56.25">
      <c r="A7" s="49" t="s">
        <v>198</v>
      </c>
      <c r="B7" s="49" t="s">
        <v>310</v>
      </c>
      <c r="C7" s="50" t="s">
        <v>311</v>
      </c>
      <c r="D7" s="50">
        <v>152161</v>
      </c>
      <c r="E7" s="51"/>
      <c r="F7" s="52"/>
      <c r="G7" s="52">
        <v>1</v>
      </c>
      <c r="H7" s="52"/>
      <c r="I7" s="53">
        <v>62404</v>
      </c>
      <c r="J7" s="53">
        <v>119</v>
      </c>
      <c r="K7" s="54" t="s">
        <v>314</v>
      </c>
      <c r="L7" s="53" t="s">
        <v>42</v>
      </c>
      <c r="M7" s="53">
        <v>1</v>
      </c>
      <c r="N7" s="55"/>
      <c r="O7" s="56">
        <v>10499</v>
      </c>
      <c r="P7" s="56">
        <v>10499</v>
      </c>
      <c r="Q7" s="53" t="s">
        <v>202</v>
      </c>
      <c r="R7" s="57">
        <f t="shared" si="0"/>
        <v>0</v>
      </c>
      <c r="S7" s="57">
        <f t="shared" si="0"/>
        <v>0</v>
      </c>
      <c r="T7" s="58">
        <f t="shared" si="0"/>
        <v>10499</v>
      </c>
      <c r="U7" s="57">
        <f t="shared" si="0"/>
        <v>0</v>
      </c>
      <c r="V7" s="59">
        <f t="shared" si="1"/>
        <v>10499</v>
      </c>
      <c r="W7" s="60"/>
      <c r="X7" s="60"/>
      <c r="Y7" s="60"/>
      <c r="Z7" s="61"/>
    </row>
    <row r="8" spans="1:26" ht="56.25">
      <c r="A8" s="49" t="s">
        <v>198</v>
      </c>
      <c r="B8" s="49" t="s">
        <v>310</v>
      </c>
      <c r="C8" s="50" t="s">
        <v>311</v>
      </c>
      <c r="D8" s="50">
        <v>152161</v>
      </c>
      <c r="E8" s="51"/>
      <c r="F8" s="52"/>
      <c r="G8" s="52"/>
      <c r="H8" s="52">
        <v>2</v>
      </c>
      <c r="I8" s="53">
        <v>47790</v>
      </c>
      <c r="J8" s="53">
        <v>143</v>
      </c>
      <c r="K8" s="54" t="s">
        <v>315</v>
      </c>
      <c r="L8" s="53" t="s">
        <v>42</v>
      </c>
      <c r="M8" s="53">
        <v>2</v>
      </c>
      <c r="N8" s="55"/>
      <c r="O8" s="56">
        <v>11573</v>
      </c>
      <c r="P8" s="56">
        <v>23146</v>
      </c>
      <c r="Q8" s="53" t="s">
        <v>202</v>
      </c>
      <c r="R8" s="57">
        <f t="shared" si="0"/>
        <v>0</v>
      </c>
      <c r="S8" s="57">
        <f t="shared" si="0"/>
        <v>0</v>
      </c>
      <c r="T8" s="58">
        <f t="shared" si="0"/>
        <v>0</v>
      </c>
      <c r="U8" s="57">
        <f t="shared" si="0"/>
        <v>23146</v>
      </c>
      <c r="V8" s="59">
        <f t="shared" si="1"/>
        <v>23146</v>
      </c>
      <c r="W8" s="60"/>
      <c r="X8" s="60"/>
      <c r="Y8" s="60"/>
      <c r="Z8" s="61"/>
    </row>
    <row r="9" spans="1:26" ht="56.25">
      <c r="A9" s="49" t="s">
        <v>198</v>
      </c>
      <c r="B9" s="49" t="s">
        <v>310</v>
      </c>
      <c r="C9" s="50" t="s">
        <v>311</v>
      </c>
      <c r="D9" s="50">
        <v>152161</v>
      </c>
      <c r="E9" s="51"/>
      <c r="F9" s="52"/>
      <c r="G9" s="52">
        <v>3</v>
      </c>
      <c r="H9" s="52"/>
      <c r="I9" s="53">
        <v>50659</v>
      </c>
      <c r="J9" s="53">
        <v>254</v>
      </c>
      <c r="K9" s="54" t="s">
        <v>316</v>
      </c>
      <c r="L9" s="53" t="s">
        <v>42</v>
      </c>
      <c r="M9" s="53">
        <v>3</v>
      </c>
      <c r="N9" s="55"/>
      <c r="O9" s="56">
        <v>5462</v>
      </c>
      <c r="P9" s="56">
        <v>16386</v>
      </c>
      <c r="Q9" s="53" t="s">
        <v>202</v>
      </c>
      <c r="R9" s="57">
        <f t="shared" si="0"/>
        <v>0</v>
      </c>
      <c r="S9" s="57">
        <f t="shared" si="0"/>
        <v>0</v>
      </c>
      <c r="T9" s="58">
        <f t="shared" si="0"/>
        <v>16386</v>
      </c>
      <c r="U9" s="57">
        <f t="shared" si="0"/>
        <v>0</v>
      </c>
      <c r="V9" s="59">
        <f t="shared" si="1"/>
        <v>16386</v>
      </c>
      <c r="W9" s="60"/>
      <c r="X9" s="60"/>
      <c r="Y9" s="60"/>
      <c r="Z9" s="61"/>
    </row>
    <row r="10" spans="1:26" ht="56.25">
      <c r="A10" s="49" t="s">
        <v>198</v>
      </c>
      <c r="B10" s="49" t="s">
        <v>317</v>
      </c>
      <c r="C10" s="50" t="s">
        <v>318</v>
      </c>
      <c r="D10" s="50">
        <v>152161</v>
      </c>
      <c r="E10" s="51"/>
      <c r="F10" s="52"/>
      <c r="G10" s="52"/>
      <c r="H10" s="52">
        <v>3</v>
      </c>
      <c r="I10" s="53">
        <v>57484</v>
      </c>
      <c r="J10" s="53">
        <v>285</v>
      </c>
      <c r="K10" s="54" t="s">
        <v>319</v>
      </c>
      <c r="L10" s="53" t="s">
        <v>42</v>
      </c>
      <c r="M10" s="53">
        <v>3</v>
      </c>
      <c r="N10" s="55"/>
      <c r="O10" s="56">
        <v>4685</v>
      </c>
      <c r="P10" s="56">
        <v>14055</v>
      </c>
      <c r="Q10" s="53" t="s">
        <v>202</v>
      </c>
      <c r="R10" s="57">
        <f t="shared" si="0"/>
        <v>0</v>
      </c>
      <c r="S10" s="57">
        <f t="shared" si="0"/>
        <v>0</v>
      </c>
      <c r="T10" s="58">
        <f t="shared" si="0"/>
        <v>0</v>
      </c>
      <c r="U10" s="57">
        <f t="shared" si="0"/>
        <v>14055</v>
      </c>
      <c r="V10" s="59">
        <f t="shared" si="1"/>
        <v>14055</v>
      </c>
      <c r="W10" s="60"/>
      <c r="X10" s="60"/>
      <c r="Y10" s="60"/>
      <c r="Z10" s="61"/>
    </row>
    <row r="11" spans="1:26" ht="56.25">
      <c r="A11" s="49" t="s">
        <v>198</v>
      </c>
      <c r="B11" s="49" t="s">
        <v>320</v>
      </c>
      <c r="C11" s="50" t="s">
        <v>321</v>
      </c>
      <c r="D11" s="50">
        <v>152161</v>
      </c>
      <c r="E11" s="51"/>
      <c r="F11" s="52"/>
      <c r="G11" s="52">
        <v>2</v>
      </c>
      <c r="H11" s="52"/>
      <c r="I11" s="53">
        <v>52554</v>
      </c>
      <c r="J11" s="53">
        <v>111</v>
      </c>
      <c r="K11" s="54" t="s">
        <v>322</v>
      </c>
      <c r="L11" s="53" t="s">
        <v>42</v>
      </c>
      <c r="M11" s="53">
        <v>2</v>
      </c>
      <c r="N11" s="55"/>
      <c r="O11" s="56">
        <v>9800</v>
      </c>
      <c r="P11" s="56">
        <v>19600</v>
      </c>
      <c r="Q11" s="53" t="s">
        <v>323</v>
      </c>
      <c r="R11" s="57">
        <f t="shared" si="0"/>
        <v>0</v>
      </c>
      <c r="S11" s="57">
        <f t="shared" si="0"/>
        <v>0</v>
      </c>
      <c r="T11" s="58">
        <f t="shared" si="0"/>
        <v>19600</v>
      </c>
      <c r="U11" s="57">
        <f t="shared" si="0"/>
        <v>0</v>
      </c>
      <c r="V11" s="59">
        <f t="shared" si="1"/>
        <v>19600</v>
      </c>
      <c r="W11" s="60"/>
      <c r="X11" s="60"/>
      <c r="Y11" s="60"/>
      <c r="Z11" s="61"/>
    </row>
    <row r="12" spans="1:26" ht="56.25">
      <c r="A12" s="49" t="s">
        <v>198</v>
      </c>
      <c r="B12" s="49" t="s">
        <v>324</v>
      </c>
      <c r="C12" s="50" t="s">
        <v>203</v>
      </c>
      <c r="D12" s="50">
        <v>152161</v>
      </c>
      <c r="E12" s="51"/>
      <c r="F12" s="52"/>
      <c r="G12" s="52">
        <v>1</v>
      </c>
      <c r="H12" s="52"/>
      <c r="I12" s="53">
        <v>1009</v>
      </c>
      <c r="J12" s="53">
        <v>122</v>
      </c>
      <c r="K12" s="54" t="s">
        <v>325</v>
      </c>
      <c r="L12" s="53" t="s">
        <v>42</v>
      </c>
      <c r="M12" s="53">
        <v>1</v>
      </c>
      <c r="N12" s="109"/>
      <c r="O12" s="56">
        <v>4550</v>
      </c>
      <c r="P12" s="56">
        <v>4550</v>
      </c>
      <c r="Q12" s="53" t="s">
        <v>202</v>
      </c>
      <c r="R12" s="57">
        <f t="shared" si="0"/>
        <v>0</v>
      </c>
      <c r="S12" s="57">
        <f t="shared" si="0"/>
        <v>0</v>
      </c>
      <c r="T12" s="58">
        <f t="shared" si="0"/>
        <v>4550</v>
      </c>
      <c r="U12" s="57">
        <f t="shared" si="0"/>
        <v>0</v>
      </c>
      <c r="V12" s="59">
        <f t="shared" si="1"/>
        <v>4550</v>
      </c>
      <c r="W12" s="60"/>
      <c r="X12" s="60"/>
      <c r="Y12" s="60"/>
      <c r="Z12" s="61"/>
    </row>
    <row r="13" spans="1:26" ht="56.25">
      <c r="A13" s="49" t="s">
        <v>198</v>
      </c>
      <c r="B13" s="49" t="s">
        <v>324</v>
      </c>
      <c r="C13" s="50" t="s">
        <v>203</v>
      </c>
      <c r="D13" s="50">
        <v>152161</v>
      </c>
      <c r="E13" s="51"/>
      <c r="F13" s="52">
        <v>1</v>
      </c>
      <c r="G13" s="52">
        <v>3</v>
      </c>
      <c r="H13" s="52"/>
      <c r="I13" s="53">
        <v>44543</v>
      </c>
      <c r="J13" s="53">
        <v>126</v>
      </c>
      <c r="K13" s="54" t="s">
        <v>204</v>
      </c>
      <c r="L13" s="53" t="s">
        <v>42</v>
      </c>
      <c r="M13" s="53">
        <v>4</v>
      </c>
      <c r="N13" s="109"/>
      <c r="O13" s="56">
        <v>4290</v>
      </c>
      <c r="P13" s="56">
        <v>17160</v>
      </c>
      <c r="Q13" s="53" t="s">
        <v>202</v>
      </c>
      <c r="R13" s="57">
        <f t="shared" si="0"/>
        <v>0</v>
      </c>
      <c r="S13" s="62">
        <f t="shared" si="0"/>
        <v>4290</v>
      </c>
      <c r="T13" s="58">
        <f t="shared" si="0"/>
        <v>12870</v>
      </c>
      <c r="U13" s="57">
        <f t="shared" si="0"/>
        <v>0</v>
      </c>
      <c r="V13" s="59">
        <f t="shared" si="1"/>
        <v>17160</v>
      </c>
      <c r="W13" s="60"/>
      <c r="X13" s="60"/>
      <c r="Y13" s="60"/>
      <c r="Z13" s="61"/>
    </row>
    <row r="14" spans="1:26" ht="56.25">
      <c r="A14" s="49" t="s">
        <v>198</v>
      </c>
      <c r="B14" s="49" t="s">
        <v>199</v>
      </c>
      <c r="C14" s="50" t="s">
        <v>200</v>
      </c>
      <c r="D14" s="50">
        <v>152161</v>
      </c>
      <c r="E14" s="51"/>
      <c r="F14" s="52">
        <v>1</v>
      </c>
      <c r="G14" s="52"/>
      <c r="H14" s="52"/>
      <c r="I14" s="53">
        <v>62387</v>
      </c>
      <c r="J14" s="53">
        <v>27</v>
      </c>
      <c r="K14" s="54" t="s">
        <v>201</v>
      </c>
      <c r="L14" s="53" t="s">
        <v>42</v>
      </c>
      <c r="M14" s="53">
        <v>1</v>
      </c>
      <c r="N14" s="109"/>
      <c r="O14" s="56">
        <v>34157.1</v>
      </c>
      <c r="P14" s="56">
        <v>34157.1</v>
      </c>
      <c r="Q14" s="53" t="s">
        <v>202</v>
      </c>
      <c r="R14" s="57">
        <f t="shared" si="0"/>
        <v>0</v>
      </c>
      <c r="S14" s="62">
        <f t="shared" si="0"/>
        <v>34157.1</v>
      </c>
      <c r="T14" s="58">
        <f t="shared" si="0"/>
        <v>0</v>
      </c>
      <c r="U14" s="57">
        <f t="shared" si="0"/>
        <v>0</v>
      </c>
      <c r="V14" s="59">
        <f t="shared" si="1"/>
        <v>34157.1</v>
      </c>
      <c r="W14" s="60"/>
      <c r="X14" s="60"/>
      <c r="Y14" s="60"/>
      <c r="Z14" s="61"/>
    </row>
    <row r="15" spans="1:26" ht="56.25">
      <c r="A15" s="49" t="s">
        <v>198</v>
      </c>
      <c r="B15" s="49" t="s">
        <v>326</v>
      </c>
      <c r="C15" s="50" t="s">
        <v>327</v>
      </c>
      <c r="D15" s="50">
        <v>152161</v>
      </c>
      <c r="E15" s="51"/>
      <c r="F15" s="52"/>
      <c r="G15" s="52">
        <v>1</v>
      </c>
      <c r="H15" s="52"/>
      <c r="I15" s="53">
        <v>62426</v>
      </c>
      <c r="J15" s="53">
        <v>261</v>
      </c>
      <c r="K15" s="54" t="s">
        <v>328</v>
      </c>
      <c r="L15" s="53" t="s">
        <v>42</v>
      </c>
      <c r="M15" s="53">
        <v>1</v>
      </c>
      <c r="N15" s="109"/>
      <c r="O15" s="56">
        <v>34000</v>
      </c>
      <c r="P15" s="56">
        <v>34000</v>
      </c>
      <c r="Q15" s="53" t="s">
        <v>323</v>
      </c>
      <c r="R15" s="57">
        <f t="shared" si="0"/>
        <v>0</v>
      </c>
      <c r="S15" s="57">
        <f t="shared" si="0"/>
        <v>0</v>
      </c>
      <c r="T15" s="58">
        <f t="shared" si="0"/>
        <v>34000</v>
      </c>
      <c r="U15" s="57">
        <f t="shared" si="0"/>
        <v>0</v>
      </c>
      <c r="V15" s="59">
        <f t="shared" si="1"/>
        <v>34000</v>
      </c>
      <c r="W15" s="60"/>
      <c r="X15" s="60"/>
      <c r="Y15" s="60"/>
      <c r="Z15" s="61"/>
    </row>
    <row r="16" spans="1:26" ht="56.25">
      <c r="A16" s="49" t="s">
        <v>198</v>
      </c>
      <c r="B16" s="49" t="s">
        <v>329</v>
      </c>
      <c r="C16" s="50" t="s">
        <v>330</v>
      </c>
      <c r="D16" s="50">
        <v>152161</v>
      </c>
      <c r="E16" s="51"/>
      <c r="F16" s="52"/>
      <c r="G16" s="52">
        <v>1</v>
      </c>
      <c r="H16" s="52"/>
      <c r="I16" s="53">
        <v>62397</v>
      </c>
      <c r="J16" s="53">
        <v>102</v>
      </c>
      <c r="K16" s="54" t="s">
        <v>331</v>
      </c>
      <c r="L16" s="53" t="s">
        <v>42</v>
      </c>
      <c r="M16" s="53">
        <v>1</v>
      </c>
      <c r="N16" s="109"/>
      <c r="O16" s="56">
        <v>31888.3</v>
      </c>
      <c r="P16" s="56">
        <v>31888.3</v>
      </c>
      <c r="Q16" s="53" t="s">
        <v>202</v>
      </c>
      <c r="R16" s="57">
        <f t="shared" si="0"/>
        <v>0</v>
      </c>
      <c r="S16" s="57">
        <f t="shared" si="0"/>
        <v>0</v>
      </c>
      <c r="T16" s="58">
        <f t="shared" si="0"/>
        <v>31888.3</v>
      </c>
      <c r="U16" s="57">
        <f t="shared" si="0"/>
        <v>0</v>
      </c>
      <c r="V16" s="59">
        <f t="shared" si="1"/>
        <v>31888.3</v>
      </c>
      <c r="W16" s="60"/>
      <c r="X16" s="60"/>
      <c r="Y16" s="60"/>
      <c r="Z16" s="61"/>
    </row>
    <row r="17" spans="1:26" ht="56.25">
      <c r="A17" s="49" t="s">
        <v>198</v>
      </c>
      <c r="B17" s="49" t="s">
        <v>329</v>
      </c>
      <c r="C17" s="50" t="s">
        <v>330</v>
      </c>
      <c r="D17" s="50">
        <v>152161</v>
      </c>
      <c r="E17" s="51"/>
      <c r="F17" s="52"/>
      <c r="G17" s="52">
        <v>1</v>
      </c>
      <c r="H17" s="52"/>
      <c r="I17" s="53">
        <v>62419</v>
      </c>
      <c r="J17" s="53">
        <v>235</v>
      </c>
      <c r="K17" s="54" t="s">
        <v>332</v>
      </c>
      <c r="L17" s="53" t="s">
        <v>42</v>
      </c>
      <c r="M17" s="53">
        <v>1</v>
      </c>
      <c r="N17" s="109"/>
      <c r="O17" s="56">
        <v>5389.99</v>
      </c>
      <c r="P17" s="56">
        <v>5389.99</v>
      </c>
      <c r="Q17" s="53" t="s">
        <v>202</v>
      </c>
      <c r="R17" s="57">
        <f t="shared" si="0"/>
        <v>0</v>
      </c>
      <c r="S17" s="57">
        <f t="shared" si="0"/>
        <v>0</v>
      </c>
      <c r="T17" s="58">
        <f t="shared" si="0"/>
        <v>5389.99</v>
      </c>
      <c r="U17" s="57">
        <f t="shared" si="0"/>
        <v>0</v>
      </c>
      <c r="V17" s="59">
        <f t="shared" si="1"/>
        <v>5389.99</v>
      </c>
      <c r="W17" s="60"/>
      <c r="X17" s="60"/>
      <c r="Y17" s="60"/>
      <c r="Z17" s="61"/>
    </row>
    <row r="18" spans="1:26" ht="56.25">
      <c r="A18" s="49" t="s">
        <v>198</v>
      </c>
      <c r="B18" s="49" t="s">
        <v>333</v>
      </c>
      <c r="C18" s="50" t="s">
        <v>334</v>
      </c>
      <c r="D18" s="50">
        <v>152161</v>
      </c>
      <c r="E18" s="51"/>
      <c r="F18" s="52"/>
      <c r="G18" s="52">
        <v>2</v>
      </c>
      <c r="H18" s="52">
        <v>2</v>
      </c>
      <c r="I18" s="53">
        <v>26912</v>
      </c>
      <c r="J18" s="53">
        <v>29</v>
      </c>
      <c r="K18" s="54" t="s">
        <v>335</v>
      </c>
      <c r="L18" s="53" t="s">
        <v>42</v>
      </c>
      <c r="M18" s="53">
        <v>4</v>
      </c>
      <c r="N18" s="55"/>
      <c r="O18" s="56">
        <v>2414.99</v>
      </c>
      <c r="P18" s="56">
        <v>9659.96</v>
      </c>
      <c r="Q18" s="53" t="s">
        <v>323</v>
      </c>
      <c r="R18" s="57">
        <f aca="true" t="shared" si="2" ref="R18:U33">E18*$O18</f>
        <v>0</v>
      </c>
      <c r="S18" s="57">
        <f t="shared" si="2"/>
        <v>0</v>
      </c>
      <c r="T18" s="58">
        <f t="shared" si="2"/>
        <v>4829.98</v>
      </c>
      <c r="U18" s="57">
        <f t="shared" si="2"/>
        <v>4829.98</v>
      </c>
      <c r="V18" s="59">
        <f t="shared" si="1"/>
        <v>9659.96</v>
      </c>
      <c r="W18" s="60"/>
      <c r="X18" s="60"/>
      <c r="Y18" s="60"/>
      <c r="Z18" s="61"/>
    </row>
    <row r="19" spans="1:26" ht="56.25">
      <c r="A19" s="49" t="s">
        <v>198</v>
      </c>
      <c r="B19" s="49" t="s">
        <v>336</v>
      </c>
      <c r="C19" s="50" t="s">
        <v>337</v>
      </c>
      <c r="D19" s="50">
        <v>152161</v>
      </c>
      <c r="E19" s="51"/>
      <c r="F19" s="52"/>
      <c r="G19" s="52">
        <v>1</v>
      </c>
      <c r="H19" s="52"/>
      <c r="I19" s="53">
        <v>57476</v>
      </c>
      <c r="J19" s="53">
        <v>136</v>
      </c>
      <c r="K19" s="54" t="s">
        <v>338</v>
      </c>
      <c r="L19" s="53" t="s">
        <v>42</v>
      </c>
      <c r="M19" s="53">
        <v>1</v>
      </c>
      <c r="N19" s="55"/>
      <c r="O19" s="56">
        <v>4685</v>
      </c>
      <c r="P19" s="56">
        <v>4685</v>
      </c>
      <c r="Q19" s="53" t="s">
        <v>323</v>
      </c>
      <c r="R19" s="57">
        <f t="shared" si="2"/>
        <v>0</v>
      </c>
      <c r="S19" s="57">
        <f t="shared" si="2"/>
        <v>0</v>
      </c>
      <c r="T19" s="58">
        <f t="shared" si="2"/>
        <v>4685</v>
      </c>
      <c r="U19" s="57">
        <f t="shared" si="2"/>
        <v>0</v>
      </c>
      <c r="V19" s="59">
        <f t="shared" si="1"/>
        <v>4685</v>
      </c>
      <c r="W19" s="60"/>
      <c r="X19" s="60"/>
      <c r="Y19" s="60"/>
      <c r="Z19" s="61"/>
    </row>
    <row r="20" spans="1:26" ht="56.25">
      <c r="A20" s="49" t="s">
        <v>198</v>
      </c>
      <c r="B20" s="49" t="s">
        <v>339</v>
      </c>
      <c r="C20" s="50" t="s">
        <v>340</v>
      </c>
      <c r="D20" s="50">
        <v>152161</v>
      </c>
      <c r="E20" s="51"/>
      <c r="F20" s="52"/>
      <c r="G20" s="52">
        <v>1</v>
      </c>
      <c r="H20" s="52"/>
      <c r="I20" s="53">
        <v>62400</v>
      </c>
      <c r="J20" s="53">
        <v>103</v>
      </c>
      <c r="K20" s="54" t="s">
        <v>341</v>
      </c>
      <c r="L20" s="53" t="s">
        <v>42</v>
      </c>
      <c r="M20" s="53">
        <v>1</v>
      </c>
      <c r="N20" s="55"/>
      <c r="O20" s="56">
        <v>7998.5</v>
      </c>
      <c r="P20" s="56">
        <v>7998.5</v>
      </c>
      <c r="Q20" s="53" t="s">
        <v>323</v>
      </c>
      <c r="R20" s="57">
        <f t="shared" si="2"/>
        <v>0</v>
      </c>
      <c r="S20" s="57">
        <f t="shared" si="2"/>
        <v>0</v>
      </c>
      <c r="T20" s="58">
        <f t="shared" si="2"/>
        <v>7998.5</v>
      </c>
      <c r="U20" s="57">
        <f t="shared" si="2"/>
        <v>0</v>
      </c>
      <c r="V20" s="59">
        <f t="shared" si="1"/>
        <v>7998.5</v>
      </c>
      <c r="W20" s="60"/>
      <c r="X20" s="60"/>
      <c r="Y20" s="60"/>
      <c r="Z20" s="61"/>
    </row>
    <row r="21" spans="1:26" ht="56.25">
      <c r="A21" s="49" t="s">
        <v>198</v>
      </c>
      <c r="B21" s="49" t="s">
        <v>342</v>
      </c>
      <c r="C21" s="50" t="s">
        <v>343</v>
      </c>
      <c r="D21" s="50">
        <v>152161</v>
      </c>
      <c r="E21" s="51"/>
      <c r="F21" s="52"/>
      <c r="G21" s="52">
        <v>1</v>
      </c>
      <c r="H21" s="52"/>
      <c r="I21" s="53">
        <v>47801</v>
      </c>
      <c r="J21" s="53">
        <v>9</v>
      </c>
      <c r="K21" s="54" t="s">
        <v>344</v>
      </c>
      <c r="L21" s="53" t="s">
        <v>42</v>
      </c>
      <c r="M21" s="53">
        <v>1</v>
      </c>
      <c r="N21" s="63">
        <v>1210</v>
      </c>
      <c r="O21" s="56">
        <v>1210</v>
      </c>
      <c r="P21" s="56">
        <v>1210</v>
      </c>
      <c r="Q21" s="53" t="s">
        <v>202</v>
      </c>
      <c r="R21" s="57">
        <f t="shared" si="2"/>
        <v>0</v>
      </c>
      <c r="S21" s="57">
        <f t="shared" si="2"/>
        <v>0</v>
      </c>
      <c r="T21" s="58">
        <f t="shared" si="2"/>
        <v>1210</v>
      </c>
      <c r="U21" s="57">
        <f t="shared" si="2"/>
        <v>0</v>
      </c>
      <c r="V21" s="59">
        <f t="shared" si="1"/>
        <v>1210</v>
      </c>
      <c r="W21" s="60"/>
      <c r="X21" s="60"/>
      <c r="Y21" s="60"/>
      <c r="Z21" s="61"/>
    </row>
    <row r="22" spans="1:26" ht="56.25">
      <c r="A22" s="49" t="s">
        <v>198</v>
      </c>
      <c r="B22" s="49" t="s">
        <v>342</v>
      </c>
      <c r="C22" s="50" t="s">
        <v>343</v>
      </c>
      <c r="D22" s="50">
        <v>152161</v>
      </c>
      <c r="E22" s="51"/>
      <c r="F22" s="52"/>
      <c r="G22" s="52">
        <v>1</v>
      </c>
      <c r="H22" s="52"/>
      <c r="I22" s="53">
        <v>62380</v>
      </c>
      <c r="J22" s="53">
        <v>7</v>
      </c>
      <c r="K22" s="54" t="s">
        <v>345</v>
      </c>
      <c r="L22" s="53" t="s">
        <v>42</v>
      </c>
      <c r="M22" s="53">
        <v>1</v>
      </c>
      <c r="N22" s="63">
        <v>2076</v>
      </c>
      <c r="O22" s="56">
        <v>2076</v>
      </c>
      <c r="P22" s="56">
        <v>2076</v>
      </c>
      <c r="Q22" s="53" t="s">
        <v>202</v>
      </c>
      <c r="R22" s="57">
        <f t="shared" si="2"/>
        <v>0</v>
      </c>
      <c r="S22" s="57">
        <f t="shared" si="2"/>
        <v>0</v>
      </c>
      <c r="T22" s="58">
        <f t="shared" si="2"/>
        <v>2076</v>
      </c>
      <c r="U22" s="57">
        <f t="shared" si="2"/>
        <v>0</v>
      </c>
      <c r="V22" s="59">
        <f t="shared" si="1"/>
        <v>2076</v>
      </c>
      <c r="W22" s="60"/>
      <c r="X22" s="60"/>
      <c r="Y22" s="60"/>
      <c r="Z22" s="61"/>
    </row>
    <row r="23" spans="1:26" ht="56.25">
      <c r="A23" s="49" t="s">
        <v>198</v>
      </c>
      <c r="B23" s="49" t="s">
        <v>342</v>
      </c>
      <c r="C23" s="50" t="s">
        <v>343</v>
      </c>
      <c r="D23" s="50">
        <v>152161</v>
      </c>
      <c r="E23" s="51"/>
      <c r="F23" s="52"/>
      <c r="G23" s="52">
        <v>2</v>
      </c>
      <c r="H23" s="52"/>
      <c r="I23" s="53">
        <v>52532</v>
      </c>
      <c r="J23" s="53">
        <v>8</v>
      </c>
      <c r="K23" s="54" t="s">
        <v>346</v>
      </c>
      <c r="L23" s="53" t="s">
        <v>42</v>
      </c>
      <c r="M23" s="53">
        <v>2</v>
      </c>
      <c r="N23" s="63">
        <v>2076</v>
      </c>
      <c r="O23" s="56">
        <v>2076</v>
      </c>
      <c r="P23" s="56">
        <v>4152</v>
      </c>
      <c r="Q23" s="53" t="s">
        <v>202</v>
      </c>
      <c r="R23" s="57">
        <f t="shared" si="2"/>
        <v>0</v>
      </c>
      <c r="S23" s="57">
        <f t="shared" si="2"/>
        <v>0</v>
      </c>
      <c r="T23" s="58">
        <f t="shared" si="2"/>
        <v>4152</v>
      </c>
      <c r="U23" s="57">
        <f t="shared" si="2"/>
        <v>0</v>
      </c>
      <c r="V23" s="59">
        <f t="shared" si="1"/>
        <v>4152</v>
      </c>
      <c r="W23" s="60"/>
      <c r="X23" s="60"/>
      <c r="Y23" s="60"/>
      <c r="Z23" s="61"/>
    </row>
    <row r="24" spans="1:26" ht="56.25">
      <c r="A24" s="49" t="s">
        <v>198</v>
      </c>
      <c r="B24" s="49" t="s">
        <v>347</v>
      </c>
      <c r="C24" s="50" t="s">
        <v>348</v>
      </c>
      <c r="D24" s="50">
        <v>152161</v>
      </c>
      <c r="E24" s="51"/>
      <c r="F24" s="52"/>
      <c r="G24" s="52">
        <v>1</v>
      </c>
      <c r="H24" s="52"/>
      <c r="I24" s="53">
        <v>62412</v>
      </c>
      <c r="J24" s="53">
        <v>163</v>
      </c>
      <c r="K24" s="54" t="s">
        <v>349</v>
      </c>
      <c r="L24" s="53" t="s">
        <v>42</v>
      </c>
      <c r="M24" s="53">
        <v>1</v>
      </c>
      <c r="N24" s="63">
        <v>13900</v>
      </c>
      <c r="O24" s="56">
        <v>13900</v>
      </c>
      <c r="P24" s="56">
        <v>13900</v>
      </c>
      <c r="Q24" s="53" t="s">
        <v>323</v>
      </c>
      <c r="R24" s="57">
        <f t="shared" si="2"/>
        <v>0</v>
      </c>
      <c r="S24" s="57">
        <f t="shared" si="2"/>
        <v>0</v>
      </c>
      <c r="T24" s="58">
        <f t="shared" si="2"/>
        <v>13900</v>
      </c>
      <c r="U24" s="57">
        <f t="shared" si="2"/>
        <v>0</v>
      </c>
      <c r="V24" s="59">
        <f t="shared" si="1"/>
        <v>13900</v>
      </c>
      <c r="W24" s="60"/>
      <c r="X24" s="60"/>
      <c r="Y24" s="60"/>
      <c r="Z24" s="61"/>
    </row>
    <row r="25" spans="1:26" ht="56.25">
      <c r="A25" s="49" t="s">
        <v>198</v>
      </c>
      <c r="B25" s="49" t="s">
        <v>350</v>
      </c>
      <c r="C25" s="50" t="s">
        <v>351</v>
      </c>
      <c r="D25" s="50">
        <v>152161</v>
      </c>
      <c r="E25" s="51"/>
      <c r="F25" s="52"/>
      <c r="G25" s="52">
        <v>1</v>
      </c>
      <c r="H25" s="52"/>
      <c r="I25" s="53">
        <v>52551</v>
      </c>
      <c r="J25" s="53">
        <v>162</v>
      </c>
      <c r="K25" s="54" t="s">
        <v>352</v>
      </c>
      <c r="L25" s="53" t="s">
        <v>42</v>
      </c>
      <c r="M25" s="53">
        <v>1</v>
      </c>
      <c r="N25" s="63">
        <v>13100</v>
      </c>
      <c r="O25" s="56">
        <v>13100</v>
      </c>
      <c r="P25" s="56">
        <v>13100</v>
      </c>
      <c r="Q25" s="53" t="s">
        <v>353</v>
      </c>
      <c r="R25" s="57">
        <f t="shared" si="2"/>
        <v>0</v>
      </c>
      <c r="S25" s="57">
        <f t="shared" si="2"/>
        <v>0</v>
      </c>
      <c r="T25" s="58">
        <f t="shared" si="2"/>
        <v>13100</v>
      </c>
      <c r="U25" s="57">
        <f t="shared" si="2"/>
        <v>0</v>
      </c>
      <c r="V25" s="59">
        <f t="shared" si="1"/>
        <v>13100</v>
      </c>
      <c r="W25" s="60"/>
      <c r="X25" s="60"/>
      <c r="Y25" s="60"/>
      <c r="Z25" s="61"/>
    </row>
    <row r="26" spans="1:26" ht="56.25">
      <c r="A26" s="49" t="s">
        <v>198</v>
      </c>
      <c r="B26" s="49" t="s">
        <v>354</v>
      </c>
      <c r="C26" s="50" t="s">
        <v>355</v>
      </c>
      <c r="D26" s="50">
        <v>152161</v>
      </c>
      <c r="E26" s="51"/>
      <c r="F26" s="52"/>
      <c r="G26" s="52">
        <v>1</v>
      </c>
      <c r="H26" s="52"/>
      <c r="I26" s="53">
        <v>62411</v>
      </c>
      <c r="J26" s="53">
        <v>161</v>
      </c>
      <c r="K26" s="54" t="s">
        <v>356</v>
      </c>
      <c r="L26" s="53" t="s">
        <v>42</v>
      </c>
      <c r="M26" s="53">
        <v>1</v>
      </c>
      <c r="N26" s="55"/>
      <c r="O26" s="56">
        <v>170000</v>
      </c>
      <c r="P26" s="56">
        <v>170000</v>
      </c>
      <c r="Q26" s="53" t="s">
        <v>202</v>
      </c>
      <c r="R26" s="57">
        <f t="shared" si="2"/>
        <v>0</v>
      </c>
      <c r="S26" s="57">
        <f t="shared" si="2"/>
        <v>0</v>
      </c>
      <c r="T26" s="58">
        <f t="shared" si="2"/>
        <v>170000</v>
      </c>
      <c r="U26" s="57">
        <f t="shared" si="2"/>
        <v>0</v>
      </c>
      <c r="V26" s="59">
        <f t="shared" si="1"/>
        <v>170000</v>
      </c>
      <c r="W26" s="60"/>
      <c r="X26" s="60"/>
      <c r="Y26" s="60"/>
      <c r="Z26" s="61"/>
    </row>
    <row r="27" spans="1:26" ht="56.25">
      <c r="A27" s="49" t="s">
        <v>198</v>
      </c>
      <c r="B27" s="49" t="s">
        <v>357</v>
      </c>
      <c r="C27" s="50" t="s">
        <v>358</v>
      </c>
      <c r="D27" s="50">
        <v>152161</v>
      </c>
      <c r="E27" s="51"/>
      <c r="F27" s="52"/>
      <c r="G27" s="52"/>
      <c r="H27" s="52">
        <v>1</v>
      </c>
      <c r="I27" s="53">
        <v>62428</v>
      </c>
      <c r="J27" s="53">
        <v>268</v>
      </c>
      <c r="K27" s="54" t="s">
        <v>359</v>
      </c>
      <c r="L27" s="53" t="s">
        <v>42</v>
      </c>
      <c r="M27" s="53">
        <v>1</v>
      </c>
      <c r="N27" s="55"/>
      <c r="O27" s="56">
        <v>127000</v>
      </c>
      <c r="P27" s="56">
        <v>127000</v>
      </c>
      <c r="Q27" s="53" t="s">
        <v>202</v>
      </c>
      <c r="R27" s="57">
        <f t="shared" si="2"/>
        <v>0</v>
      </c>
      <c r="S27" s="57">
        <f t="shared" si="2"/>
        <v>0</v>
      </c>
      <c r="T27" s="58">
        <f t="shared" si="2"/>
        <v>0</v>
      </c>
      <c r="U27" s="57">
        <f t="shared" si="2"/>
        <v>127000</v>
      </c>
      <c r="V27" s="59">
        <f t="shared" si="1"/>
        <v>127000</v>
      </c>
      <c r="W27" s="60"/>
      <c r="X27" s="60"/>
      <c r="Y27" s="60"/>
      <c r="Z27" s="61"/>
    </row>
    <row r="28" spans="1:26" ht="56.25">
      <c r="A28" s="49" t="s">
        <v>198</v>
      </c>
      <c r="B28" s="49" t="s">
        <v>360</v>
      </c>
      <c r="C28" s="50" t="s">
        <v>361</v>
      </c>
      <c r="D28" s="50">
        <v>152161</v>
      </c>
      <c r="E28" s="51"/>
      <c r="F28" s="52"/>
      <c r="G28" s="52">
        <v>1</v>
      </c>
      <c r="H28" s="52"/>
      <c r="I28" s="53">
        <v>62390</v>
      </c>
      <c r="J28" s="53">
        <v>56</v>
      </c>
      <c r="K28" s="54" t="s">
        <v>362</v>
      </c>
      <c r="L28" s="53" t="s">
        <v>42</v>
      </c>
      <c r="M28" s="53">
        <v>1</v>
      </c>
      <c r="N28" s="55"/>
      <c r="O28" s="56">
        <v>25000</v>
      </c>
      <c r="P28" s="56">
        <v>25000</v>
      </c>
      <c r="Q28" s="53" t="s">
        <v>202</v>
      </c>
      <c r="R28" s="57">
        <f t="shared" si="2"/>
        <v>0</v>
      </c>
      <c r="S28" s="57">
        <f t="shared" si="2"/>
        <v>0</v>
      </c>
      <c r="T28" s="58">
        <f t="shared" si="2"/>
        <v>25000</v>
      </c>
      <c r="U28" s="57">
        <f t="shared" si="2"/>
        <v>0</v>
      </c>
      <c r="V28" s="59">
        <f t="shared" si="1"/>
        <v>25000</v>
      </c>
      <c r="W28" s="60"/>
      <c r="X28" s="60"/>
      <c r="Y28" s="60"/>
      <c r="Z28" s="61"/>
    </row>
    <row r="29" spans="1:26" ht="56.25">
      <c r="A29" s="49" t="s">
        <v>198</v>
      </c>
      <c r="B29" s="49" t="s">
        <v>363</v>
      </c>
      <c r="C29" s="50" t="s">
        <v>364</v>
      </c>
      <c r="D29" s="50">
        <v>152161</v>
      </c>
      <c r="E29" s="51"/>
      <c r="F29" s="52"/>
      <c r="G29" s="52">
        <v>1</v>
      </c>
      <c r="H29" s="52">
        <v>2</v>
      </c>
      <c r="I29" s="53">
        <v>26213</v>
      </c>
      <c r="J29" s="53">
        <v>62</v>
      </c>
      <c r="K29" s="54" t="s">
        <v>365</v>
      </c>
      <c r="L29" s="53" t="s">
        <v>42</v>
      </c>
      <c r="M29" s="53">
        <v>3</v>
      </c>
      <c r="N29" s="55"/>
      <c r="O29" s="56">
        <v>14000</v>
      </c>
      <c r="P29" s="56">
        <v>42000</v>
      </c>
      <c r="Q29" s="53" t="s">
        <v>202</v>
      </c>
      <c r="R29" s="57">
        <f t="shared" si="2"/>
        <v>0</v>
      </c>
      <c r="S29" s="57">
        <f t="shared" si="2"/>
        <v>0</v>
      </c>
      <c r="T29" s="58">
        <f t="shared" si="2"/>
        <v>14000</v>
      </c>
      <c r="U29" s="57">
        <f t="shared" si="2"/>
        <v>28000</v>
      </c>
      <c r="V29" s="59">
        <f t="shared" si="1"/>
        <v>42000</v>
      </c>
      <c r="W29" s="60"/>
      <c r="X29" s="60"/>
      <c r="Y29" s="60"/>
      <c r="Z29" s="61"/>
    </row>
    <row r="30" spans="1:26" ht="56.25">
      <c r="A30" s="49" t="s">
        <v>198</v>
      </c>
      <c r="B30" s="49" t="s">
        <v>366</v>
      </c>
      <c r="C30" s="50" t="s">
        <v>311</v>
      </c>
      <c r="D30" s="50">
        <v>152161</v>
      </c>
      <c r="E30" s="51"/>
      <c r="F30" s="52"/>
      <c r="G30" s="52">
        <v>3</v>
      </c>
      <c r="H30" s="52"/>
      <c r="I30" s="53">
        <v>44530</v>
      </c>
      <c r="J30" s="53">
        <v>51</v>
      </c>
      <c r="K30" s="54" t="s">
        <v>367</v>
      </c>
      <c r="L30" s="53" t="s">
        <v>42</v>
      </c>
      <c r="M30" s="53">
        <v>3</v>
      </c>
      <c r="N30" s="64"/>
      <c r="O30" s="56">
        <v>1120</v>
      </c>
      <c r="P30" s="56">
        <v>3360</v>
      </c>
      <c r="Q30" s="53" t="s">
        <v>202</v>
      </c>
      <c r="R30" s="57">
        <f t="shared" si="2"/>
        <v>0</v>
      </c>
      <c r="S30" s="57">
        <f t="shared" si="2"/>
        <v>0</v>
      </c>
      <c r="T30" s="58">
        <f t="shared" si="2"/>
        <v>3360</v>
      </c>
      <c r="U30" s="57">
        <f t="shared" si="2"/>
        <v>0</v>
      </c>
      <c r="V30" s="59">
        <f t="shared" si="1"/>
        <v>3360</v>
      </c>
      <c r="W30" s="60"/>
      <c r="X30" s="60"/>
      <c r="Y30" s="60"/>
      <c r="Z30" s="61"/>
    </row>
    <row r="31" spans="1:26" ht="56.25">
      <c r="A31" s="49" t="s">
        <v>198</v>
      </c>
      <c r="B31" s="49" t="s">
        <v>368</v>
      </c>
      <c r="C31" s="50" t="s">
        <v>369</v>
      </c>
      <c r="D31" s="50">
        <v>152161</v>
      </c>
      <c r="E31" s="51"/>
      <c r="F31" s="52"/>
      <c r="G31" s="52">
        <v>2</v>
      </c>
      <c r="H31" s="52"/>
      <c r="I31" s="53">
        <v>50661</v>
      </c>
      <c r="J31" s="53">
        <v>48</v>
      </c>
      <c r="K31" s="54" t="s">
        <v>370</v>
      </c>
      <c r="L31" s="53" t="s">
        <v>42</v>
      </c>
      <c r="M31" s="53">
        <v>2</v>
      </c>
      <c r="N31" s="55"/>
      <c r="O31" s="56">
        <v>1200</v>
      </c>
      <c r="P31" s="56">
        <v>2400</v>
      </c>
      <c r="Q31" s="53" t="s">
        <v>202</v>
      </c>
      <c r="R31" s="57">
        <f t="shared" si="2"/>
        <v>0</v>
      </c>
      <c r="S31" s="57">
        <f t="shared" si="2"/>
        <v>0</v>
      </c>
      <c r="T31" s="58">
        <f t="shared" si="2"/>
        <v>2400</v>
      </c>
      <c r="U31" s="57">
        <f t="shared" si="2"/>
        <v>0</v>
      </c>
      <c r="V31" s="59">
        <f t="shared" si="1"/>
        <v>2400</v>
      </c>
      <c r="W31" s="60"/>
      <c r="X31" s="60"/>
      <c r="Y31" s="60"/>
      <c r="Z31" s="61"/>
    </row>
    <row r="32" spans="1:26" ht="56.25">
      <c r="A32" s="49" t="s">
        <v>198</v>
      </c>
      <c r="B32" s="49" t="s">
        <v>371</v>
      </c>
      <c r="C32" s="50" t="s">
        <v>334</v>
      </c>
      <c r="D32" s="50">
        <v>152161</v>
      </c>
      <c r="E32" s="51"/>
      <c r="F32" s="52"/>
      <c r="G32" s="52"/>
      <c r="H32" s="52">
        <v>1</v>
      </c>
      <c r="I32" s="53">
        <v>44282</v>
      </c>
      <c r="J32" s="53">
        <v>3</v>
      </c>
      <c r="K32" s="54" t="s">
        <v>372</v>
      </c>
      <c r="L32" s="53" t="s">
        <v>42</v>
      </c>
      <c r="M32" s="53">
        <v>1</v>
      </c>
      <c r="N32" s="55"/>
      <c r="O32" s="56">
        <v>900</v>
      </c>
      <c r="P32" s="56">
        <v>900</v>
      </c>
      <c r="Q32" s="53" t="s">
        <v>202</v>
      </c>
      <c r="R32" s="57">
        <f t="shared" si="2"/>
        <v>0</v>
      </c>
      <c r="S32" s="57">
        <f t="shared" si="2"/>
        <v>0</v>
      </c>
      <c r="T32" s="58">
        <f t="shared" si="2"/>
        <v>0</v>
      </c>
      <c r="U32" s="57">
        <f t="shared" si="2"/>
        <v>900</v>
      </c>
      <c r="V32" s="59">
        <f t="shared" si="1"/>
        <v>900</v>
      </c>
      <c r="W32" s="60"/>
      <c r="X32" s="60"/>
      <c r="Y32" s="60"/>
      <c r="Z32" s="61"/>
    </row>
    <row r="33" spans="1:26" ht="56.25">
      <c r="A33" s="49" t="s">
        <v>198</v>
      </c>
      <c r="B33" s="49" t="s">
        <v>210</v>
      </c>
      <c r="C33" s="50" t="s">
        <v>373</v>
      </c>
      <c r="D33" s="50">
        <v>152161</v>
      </c>
      <c r="E33" s="51"/>
      <c r="F33" s="52">
        <v>2</v>
      </c>
      <c r="G33" s="52"/>
      <c r="H33" s="52"/>
      <c r="I33" s="53">
        <v>62385</v>
      </c>
      <c r="J33" s="53">
        <v>16</v>
      </c>
      <c r="K33" s="54" t="s">
        <v>374</v>
      </c>
      <c r="L33" s="53" t="s">
        <v>42</v>
      </c>
      <c r="M33" s="53">
        <v>2</v>
      </c>
      <c r="N33" s="55"/>
      <c r="O33" s="56">
        <v>9600</v>
      </c>
      <c r="P33" s="56">
        <v>19200</v>
      </c>
      <c r="Q33" s="53" t="s">
        <v>323</v>
      </c>
      <c r="R33" s="57">
        <f t="shared" si="2"/>
        <v>0</v>
      </c>
      <c r="S33" s="62">
        <f t="shared" si="2"/>
        <v>19200</v>
      </c>
      <c r="T33" s="58">
        <f t="shared" si="2"/>
        <v>0</v>
      </c>
      <c r="U33" s="57">
        <f t="shared" si="2"/>
        <v>0</v>
      </c>
      <c r="V33" s="59">
        <f t="shared" si="1"/>
        <v>19200</v>
      </c>
      <c r="W33" s="60"/>
      <c r="X33" s="60"/>
      <c r="Y33" s="60"/>
      <c r="Z33" s="61"/>
    </row>
    <row r="34" spans="1:26" ht="56.25">
      <c r="A34" s="49" t="s">
        <v>198</v>
      </c>
      <c r="B34" s="49" t="s">
        <v>210</v>
      </c>
      <c r="C34" s="50" t="s">
        <v>373</v>
      </c>
      <c r="D34" s="50">
        <v>152161</v>
      </c>
      <c r="E34" s="51"/>
      <c r="F34" s="52"/>
      <c r="G34" s="52">
        <v>1</v>
      </c>
      <c r="H34" s="52"/>
      <c r="I34" s="53">
        <v>62402</v>
      </c>
      <c r="J34" s="53">
        <v>107</v>
      </c>
      <c r="K34" s="54" t="s">
        <v>375</v>
      </c>
      <c r="L34" s="53" t="s">
        <v>42</v>
      </c>
      <c r="M34" s="53">
        <v>1</v>
      </c>
      <c r="N34" s="55"/>
      <c r="O34" s="56">
        <v>35000</v>
      </c>
      <c r="P34" s="56">
        <v>35000</v>
      </c>
      <c r="Q34" s="53" t="s">
        <v>323</v>
      </c>
      <c r="R34" s="57">
        <f aca="true" t="shared" si="3" ref="R34:U64">E34*$O34</f>
        <v>0</v>
      </c>
      <c r="S34" s="57">
        <f t="shared" si="3"/>
        <v>0</v>
      </c>
      <c r="T34" s="58">
        <f t="shared" si="3"/>
        <v>35000</v>
      </c>
      <c r="U34" s="57">
        <f t="shared" si="3"/>
        <v>0</v>
      </c>
      <c r="V34" s="59">
        <f t="shared" si="1"/>
        <v>35000</v>
      </c>
      <c r="W34" s="60"/>
      <c r="X34" s="60"/>
      <c r="Y34" s="60"/>
      <c r="Z34" s="61"/>
    </row>
    <row r="35" spans="1:26" ht="56.25">
      <c r="A35" s="49" t="s">
        <v>205</v>
      </c>
      <c r="B35" s="49" t="s">
        <v>376</v>
      </c>
      <c r="C35" s="50" t="s">
        <v>206</v>
      </c>
      <c r="D35" s="50">
        <v>152161</v>
      </c>
      <c r="E35" s="51"/>
      <c r="F35" s="52"/>
      <c r="G35" s="52">
        <v>1</v>
      </c>
      <c r="H35" s="52"/>
      <c r="I35" s="53">
        <v>63041</v>
      </c>
      <c r="J35" s="53">
        <v>81</v>
      </c>
      <c r="K35" s="54" t="s">
        <v>377</v>
      </c>
      <c r="L35" s="53" t="s">
        <v>42</v>
      </c>
      <c r="M35" s="53">
        <v>2</v>
      </c>
      <c r="N35" s="55"/>
      <c r="O35" s="56">
        <v>10000</v>
      </c>
      <c r="P35" s="56">
        <v>20000</v>
      </c>
      <c r="Q35" s="53" t="s">
        <v>202</v>
      </c>
      <c r="R35" s="57">
        <f t="shared" si="3"/>
        <v>0</v>
      </c>
      <c r="S35" s="57">
        <f t="shared" si="3"/>
        <v>0</v>
      </c>
      <c r="T35" s="58">
        <f t="shared" si="3"/>
        <v>10000</v>
      </c>
      <c r="U35" s="57">
        <f t="shared" si="3"/>
        <v>0</v>
      </c>
      <c r="V35" s="59">
        <f t="shared" si="1"/>
        <v>20000</v>
      </c>
      <c r="W35" s="60"/>
      <c r="X35" s="60"/>
      <c r="Y35" s="60"/>
      <c r="Z35" s="61"/>
    </row>
    <row r="36" spans="1:26" ht="56.25">
      <c r="A36" s="49" t="s">
        <v>205</v>
      </c>
      <c r="B36" s="49" t="s">
        <v>376</v>
      </c>
      <c r="C36" s="50" t="s">
        <v>206</v>
      </c>
      <c r="D36" s="50">
        <v>152161</v>
      </c>
      <c r="E36" s="51">
        <v>6</v>
      </c>
      <c r="F36" s="52">
        <v>4</v>
      </c>
      <c r="G36" s="52">
        <v>10</v>
      </c>
      <c r="H36" s="52">
        <v>20</v>
      </c>
      <c r="I36" s="53">
        <v>33479</v>
      </c>
      <c r="J36" s="53">
        <v>182</v>
      </c>
      <c r="K36" s="54" t="s">
        <v>207</v>
      </c>
      <c r="L36" s="53" t="s">
        <v>42</v>
      </c>
      <c r="M36" s="53">
        <v>40</v>
      </c>
      <c r="N36" s="55"/>
      <c r="O36" s="56">
        <v>593.5</v>
      </c>
      <c r="P36" s="56">
        <v>23740</v>
      </c>
      <c r="Q36" s="53" t="s">
        <v>202</v>
      </c>
      <c r="R36" s="57">
        <f t="shared" si="3"/>
        <v>3561</v>
      </c>
      <c r="S36" s="62">
        <f t="shared" si="3"/>
        <v>2374</v>
      </c>
      <c r="T36" s="58">
        <f t="shared" si="3"/>
        <v>5935</v>
      </c>
      <c r="U36" s="57">
        <f t="shared" si="3"/>
        <v>11870</v>
      </c>
      <c r="V36" s="59">
        <f t="shared" si="1"/>
        <v>20179</v>
      </c>
      <c r="W36" s="60"/>
      <c r="X36" s="60"/>
      <c r="Y36" s="60"/>
      <c r="Z36" s="61"/>
    </row>
    <row r="37" spans="1:26" ht="56.25">
      <c r="A37" s="49" t="s">
        <v>205</v>
      </c>
      <c r="B37" s="49" t="s">
        <v>378</v>
      </c>
      <c r="C37" s="50" t="s">
        <v>379</v>
      </c>
      <c r="D37" s="50">
        <v>152161</v>
      </c>
      <c r="E37" s="51"/>
      <c r="F37" s="52"/>
      <c r="G37" s="52">
        <v>10</v>
      </c>
      <c r="H37" s="52">
        <v>10</v>
      </c>
      <c r="I37" s="53">
        <v>24794</v>
      </c>
      <c r="J37" s="53">
        <v>78</v>
      </c>
      <c r="K37" s="54" t="s">
        <v>380</v>
      </c>
      <c r="L37" s="53" t="s">
        <v>42</v>
      </c>
      <c r="M37" s="53">
        <v>20</v>
      </c>
      <c r="N37" s="55"/>
      <c r="O37" s="56">
        <v>1300</v>
      </c>
      <c r="P37" s="56">
        <v>26000</v>
      </c>
      <c r="Q37" s="53" t="s">
        <v>202</v>
      </c>
      <c r="R37" s="57">
        <f t="shared" si="3"/>
        <v>0</v>
      </c>
      <c r="S37" s="57">
        <f t="shared" si="3"/>
        <v>0</v>
      </c>
      <c r="T37" s="58">
        <f t="shared" si="3"/>
        <v>13000</v>
      </c>
      <c r="U37" s="57">
        <f t="shared" si="3"/>
        <v>13000</v>
      </c>
      <c r="V37" s="59">
        <f t="shared" si="1"/>
        <v>26000</v>
      </c>
      <c r="W37" s="60"/>
      <c r="X37" s="60"/>
      <c r="Y37" s="60"/>
      <c r="Z37" s="61"/>
    </row>
    <row r="38" spans="1:26" ht="56.25">
      <c r="A38" s="49" t="s">
        <v>205</v>
      </c>
      <c r="B38" s="49" t="s">
        <v>378</v>
      </c>
      <c r="C38" s="50" t="s">
        <v>379</v>
      </c>
      <c r="D38" s="50">
        <v>152161</v>
      </c>
      <c r="E38" s="51"/>
      <c r="F38" s="52"/>
      <c r="G38" s="52">
        <v>2</v>
      </c>
      <c r="H38" s="52"/>
      <c r="I38" s="53">
        <v>52656</v>
      </c>
      <c r="J38" s="53">
        <v>147</v>
      </c>
      <c r="K38" s="54" t="s">
        <v>381</v>
      </c>
      <c r="L38" s="53" t="s">
        <v>42</v>
      </c>
      <c r="M38" s="53">
        <v>2</v>
      </c>
      <c r="N38" s="55"/>
      <c r="O38" s="56">
        <v>4480</v>
      </c>
      <c r="P38" s="56">
        <v>8960</v>
      </c>
      <c r="Q38" s="53" t="s">
        <v>202</v>
      </c>
      <c r="R38" s="57">
        <f t="shared" si="3"/>
        <v>0</v>
      </c>
      <c r="S38" s="57">
        <f t="shared" si="3"/>
        <v>0</v>
      </c>
      <c r="T38" s="58">
        <f t="shared" si="3"/>
        <v>8960</v>
      </c>
      <c r="U38" s="57">
        <f t="shared" si="3"/>
        <v>0</v>
      </c>
      <c r="V38" s="59">
        <f t="shared" si="1"/>
        <v>8960</v>
      </c>
      <c r="W38" s="60"/>
      <c r="X38" s="60"/>
      <c r="Y38" s="60"/>
      <c r="Z38" s="61"/>
    </row>
    <row r="39" spans="1:26" ht="56.25">
      <c r="A39" s="49" t="s">
        <v>205</v>
      </c>
      <c r="B39" s="49" t="s">
        <v>382</v>
      </c>
      <c r="C39" s="50" t="s">
        <v>383</v>
      </c>
      <c r="D39" s="50">
        <v>152161</v>
      </c>
      <c r="E39" s="51">
        <v>1</v>
      </c>
      <c r="F39" s="52"/>
      <c r="G39" s="52">
        <v>2</v>
      </c>
      <c r="H39" s="52"/>
      <c r="I39" s="53">
        <v>52062</v>
      </c>
      <c r="J39" s="53">
        <v>130</v>
      </c>
      <c r="K39" s="54" t="s">
        <v>384</v>
      </c>
      <c r="L39" s="53" t="s">
        <v>42</v>
      </c>
      <c r="M39" s="53">
        <v>3</v>
      </c>
      <c r="N39" s="55"/>
      <c r="O39" s="56">
        <v>10000</v>
      </c>
      <c r="P39" s="56">
        <v>30000</v>
      </c>
      <c r="Q39" s="53" t="s">
        <v>323</v>
      </c>
      <c r="R39" s="57">
        <f t="shared" si="3"/>
        <v>10000</v>
      </c>
      <c r="S39" s="57">
        <f t="shared" si="3"/>
        <v>0</v>
      </c>
      <c r="T39" s="58">
        <f t="shared" si="3"/>
        <v>20000</v>
      </c>
      <c r="U39" s="57">
        <f t="shared" si="3"/>
        <v>0</v>
      </c>
      <c r="V39" s="59">
        <f t="shared" si="1"/>
        <v>20000</v>
      </c>
      <c r="W39" s="60"/>
      <c r="X39" s="60"/>
      <c r="Y39" s="60"/>
      <c r="Z39" s="61"/>
    </row>
    <row r="40" spans="1:26" ht="56.25">
      <c r="A40" s="49" t="s">
        <v>205</v>
      </c>
      <c r="B40" s="49" t="s">
        <v>382</v>
      </c>
      <c r="C40" s="50" t="s">
        <v>383</v>
      </c>
      <c r="D40" s="50">
        <v>152161</v>
      </c>
      <c r="E40" s="51"/>
      <c r="F40" s="52"/>
      <c r="G40" s="52">
        <v>1</v>
      </c>
      <c r="H40" s="52"/>
      <c r="I40" s="53">
        <v>63063</v>
      </c>
      <c r="J40" s="53">
        <v>206</v>
      </c>
      <c r="K40" s="54" t="s">
        <v>385</v>
      </c>
      <c r="L40" s="53" t="s">
        <v>42</v>
      </c>
      <c r="M40" s="53">
        <v>1</v>
      </c>
      <c r="N40" s="55"/>
      <c r="O40" s="56">
        <v>64800</v>
      </c>
      <c r="P40" s="56">
        <v>64800</v>
      </c>
      <c r="Q40" s="53" t="s">
        <v>202</v>
      </c>
      <c r="R40" s="57">
        <f t="shared" si="3"/>
        <v>0</v>
      </c>
      <c r="S40" s="57">
        <f t="shared" si="3"/>
        <v>0</v>
      </c>
      <c r="T40" s="58">
        <f t="shared" si="3"/>
        <v>64800</v>
      </c>
      <c r="U40" s="57">
        <f t="shared" si="3"/>
        <v>0</v>
      </c>
      <c r="V40" s="59">
        <f t="shared" si="1"/>
        <v>64800</v>
      </c>
      <c r="W40" s="60"/>
      <c r="X40" s="60"/>
      <c r="Y40" s="60"/>
      <c r="Z40" s="61"/>
    </row>
    <row r="41" spans="1:26" ht="56.25">
      <c r="A41" s="49" t="s">
        <v>205</v>
      </c>
      <c r="B41" s="49" t="s">
        <v>386</v>
      </c>
      <c r="C41" s="50" t="s">
        <v>387</v>
      </c>
      <c r="D41" s="50">
        <v>152161</v>
      </c>
      <c r="E41" s="51"/>
      <c r="F41" s="52"/>
      <c r="G41" s="52"/>
      <c r="H41" s="52">
        <v>31</v>
      </c>
      <c r="I41" s="53">
        <v>62291</v>
      </c>
      <c r="J41" s="53">
        <v>10</v>
      </c>
      <c r="K41" s="54" t="s">
        <v>388</v>
      </c>
      <c r="L41" s="53" t="s">
        <v>42</v>
      </c>
      <c r="M41" s="53">
        <v>31</v>
      </c>
      <c r="N41" s="55"/>
      <c r="O41" s="56">
        <v>325</v>
      </c>
      <c r="P41" s="56">
        <v>10075</v>
      </c>
      <c r="Q41" s="53" t="s">
        <v>202</v>
      </c>
      <c r="R41" s="57">
        <f t="shared" si="3"/>
        <v>0</v>
      </c>
      <c r="S41" s="57">
        <f t="shared" si="3"/>
        <v>0</v>
      </c>
      <c r="T41" s="58">
        <f t="shared" si="3"/>
        <v>0</v>
      </c>
      <c r="U41" s="57">
        <f t="shared" si="3"/>
        <v>10075</v>
      </c>
      <c r="V41" s="59">
        <f t="shared" si="1"/>
        <v>10075</v>
      </c>
      <c r="W41" s="60"/>
      <c r="X41" s="60"/>
      <c r="Y41" s="60"/>
      <c r="Z41" s="61"/>
    </row>
    <row r="42" spans="1:26" ht="56.25">
      <c r="A42" s="49" t="s">
        <v>205</v>
      </c>
      <c r="B42" s="49" t="s">
        <v>389</v>
      </c>
      <c r="C42" s="50" t="s">
        <v>390</v>
      </c>
      <c r="D42" s="50">
        <v>152161</v>
      </c>
      <c r="E42" s="51">
        <v>20</v>
      </c>
      <c r="F42" s="52"/>
      <c r="G42" s="52"/>
      <c r="H42" s="52"/>
      <c r="I42" s="53">
        <v>43876</v>
      </c>
      <c r="J42" s="53">
        <v>7</v>
      </c>
      <c r="K42" s="54" t="s">
        <v>391</v>
      </c>
      <c r="L42" s="53" t="s">
        <v>42</v>
      </c>
      <c r="M42" s="53">
        <v>20</v>
      </c>
      <c r="N42" s="55"/>
      <c r="O42" s="56">
        <v>777</v>
      </c>
      <c r="P42" s="56">
        <v>15540</v>
      </c>
      <c r="Q42" s="53" t="s">
        <v>202</v>
      </c>
      <c r="R42" s="57">
        <f t="shared" si="3"/>
        <v>15540</v>
      </c>
      <c r="S42" s="57">
        <f t="shared" si="3"/>
        <v>0</v>
      </c>
      <c r="T42" s="58">
        <f t="shared" si="3"/>
        <v>0</v>
      </c>
      <c r="U42" s="57">
        <f t="shared" si="3"/>
        <v>0</v>
      </c>
      <c r="V42" s="59">
        <f t="shared" si="1"/>
        <v>0</v>
      </c>
      <c r="W42" s="60"/>
      <c r="X42" s="60"/>
      <c r="Y42" s="60"/>
      <c r="Z42" s="61"/>
    </row>
    <row r="43" spans="1:26" ht="56.25">
      <c r="A43" s="49" t="s">
        <v>205</v>
      </c>
      <c r="B43" s="49" t="s">
        <v>357</v>
      </c>
      <c r="C43" s="50" t="s">
        <v>392</v>
      </c>
      <c r="D43" s="50">
        <v>152161</v>
      </c>
      <c r="E43" s="51">
        <v>1</v>
      </c>
      <c r="F43" s="52"/>
      <c r="G43" s="52"/>
      <c r="H43" s="52"/>
      <c r="I43" s="53">
        <v>47368</v>
      </c>
      <c r="J43" s="53">
        <v>67</v>
      </c>
      <c r="K43" s="54" t="s">
        <v>393</v>
      </c>
      <c r="L43" s="53" t="s">
        <v>42</v>
      </c>
      <c r="M43" s="53">
        <v>1</v>
      </c>
      <c r="N43" s="55"/>
      <c r="O43" s="56">
        <v>440</v>
      </c>
      <c r="P43" s="56">
        <v>440</v>
      </c>
      <c r="Q43" s="53" t="s">
        <v>394</v>
      </c>
      <c r="R43" s="57">
        <f t="shared" si="3"/>
        <v>440</v>
      </c>
      <c r="S43" s="57">
        <f t="shared" si="3"/>
        <v>0</v>
      </c>
      <c r="T43" s="58">
        <f t="shared" si="3"/>
        <v>0</v>
      </c>
      <c r="U43" s="57">
        <f t="shared" si="3"/>
        <v>0</v>
      </c>
      <c r="V43" s="59">
        <f t="shared" si="1"/>
        <v>0</v>
      </c>
      <c r="W43" s="60"/>
      <c r="X43" s="60"/>
      <c r="Y43" s="60"/>
      <c r="Z43" s="61"/>
    </row>
    <row r="44" spans="1:26" ht="56.25">
      <c r="A44" s="49" t="s">
        <v>205</v>
      </c>
      <c r="B44" s="49" t="s">
        <v>395</v>
      </c>
      <c r="C44" s="50" t="s">
        <v>396</v>
      </c>
      <c r="D44" s="50">
        <v>152161</v>
      </c>
      <c r="E44" s="51"/>
      <c r="F44" s="52"/>
      <c r="G44" s="52">
        <v>10</v>
      </c>
      <c r="H44" s="52"/>
      <c r="I44" s="53">
        <v>52561</v>
      </c>
      <c r="J44" s="53">
        <v>84</v>
      </c>
      <c r="K44" s="54" t="s">
        <v>397</v>
      </c>
      <c r="L44" s="53" t="s">
        <v>42</v>
      </c>
      <c r="M44" s="53">
        <v>10</v>
      </c>
      <c r="N44" s="55"/>
      <c r="O44" s="56">
        <v>2750</v>
      </c>
      <c r="P44" s="56">
        <v>27500</v>
      </c>
      <c r="Q44" s="53" t="s">
        <v>323</v>
      </c>
      <c r="R44" s="57">
        <f t="shared" si="3"/>
        <v>0</v>
      </c>
      <c r="S44" s="57">
        <f t="shared" si="3"/>
        <v>0</v>
      </c>
      <c r="T44" s="58">
        <f t="shared" si="3"/>
        <v>27500</v>
      </c>
      <c r="U44" s="57">
        <f t="shared" si="3"/>
        <v>0</v>
      </c>
      <c r="V44" s="59">
        <f t="shared" si="1"/>
        <v>27500</v>
      </c>
      <c r="W44" s="60"/>
      <c r="X44" s="60"/>
      <c r="Y44" s="60"/>
      <c r="Z44" s="61"/>
    </row>
    <row r="45" spans="1:26" ht="56.25">
      <c r="A45" s="49" t="s">
        <v>205</v>
      </c>
      <c r="B45" s="49" t="s">
        <v>398</v>
      </c>
      <c r="C45" s="50" t="s">
        <v>399</v>
      </c>
      <c r="D45" s="50">
        <v>152161</v>
      </c>
      <c r="E45" s="51"/>
      <c r="F45" s="52"/>
      <c r="G45" s="52">
        <v>5</v>
      </c>
      <c r="H45" s="52"/>
      <c r="I45" s="53">
        <v>57525</v>
      </c>
      <c r="J45" s="53">
        <v>42</v>
      </c>
      <c r="K45" s="54" t="s">
        <v>400</v>
      </c>
      <c r="L45" s="53" t="s">
        <v>42</v>
      </c>
      <c r="M45" s="53">
        <v>5</v>
      </c>
      <c r="N45" s="55"/>
      <c r="O45" s="56">
        <v>2500</v>
      </c>
      <c r="P45" s="56">
        <v>12500</v>
      </c>
      <c r="Q45" s="53" t="s">
        <v>323</v>
      </c>
      <c r="R45" s="57">
        <f t="shared" si="3"/>
        <v>0</v>
      </c>
      <c r="S45" s="57">
        <f t="shared" si="3"/>
        <v>0</v>
      </c>
      <c r="T45" s="58">
        <f t="shared" si="3"/>
        <v>12500</v>
      </c>
      <c r="U45" s="57">
        <f t="shared" si="3"/>
        <v>0</v>
      </c>
      <c r="V45" s="59">
        <f t="shared" si="1"/>
        <v>12500</v>
      </c>
      <c r="W45" s="60"/>
      <c r="X45" s="60"/>
      <c r="Y45" s="60"/>
      <c r="Z45" s="61"/>
    </row>
    <row r="46" spans="1:26" ht="56.25">
      <c r="A46" s="49" t="s">
        <v>205</v>
      </c>
      <c r="B46" s="49" t="s">
        <v>401</v>
      </c>
      <c r="C46" s="50" t="s">
        <v>402</v>
      </c>
      <c r="D46" s="50">
        <v>152161</v>
      </c>
      <c r="E46" s="51"/>
      <c r="F46" s="52"/>
      <c r="G46" s="52"/>
      <c r="H46" s="52">
        <v>5</v>
      </c>
      <c r="I46" s="53">
        <v>43443</v>
      </c>
      <c r="J46" s="53">
        <v>66</v>
      </c>
      <c r="K46" s="54" t="s">
        <v>403</v>
      </c>
      <c r="L46" s="53" t="s">
        <v>42</v>
      </c>
      <c r="M46" s="53">
        <v>5</v>
      </c>
      <c r="N46" s="55"/>
      <c r="O46" s="56">
        <v>2230</v>
      </c>
      <c r="P46" s="56">
        <v>11150</v>
      </c>
      <c r="Q46" s="53" t="s">
        <v>202</v>
      </c>
      <c r="R46" s="57">
        <f t="shared" si="3"/>
        <v>0</v>
      </c>
      <c r="S46" s="57">
        <f t="shared" si="3"/>
        <v>0</v>
      </c>
      <c r="T46" s="58">
        <f t="shared" si="3"/>
        <v>0</v>
      </c>
      <c r="U46" s="57">
        <f t="shared" si="3"/>
        <v>11150</v>
      </c>
      <c r="V46" s="59">
        <f t="shared" si="1"/>
        <v>11150</v>
      </c>
      <c r="W46" s="60"/>
      <c r="X46" s="60"/>
      <c r="Y46" s="60"/>
      <c r="Z46" s="61"/>
    </row>
    <row r="47" spans="1:26" ht="56.25">
      <c r="A47" s="49" t="s">
        <v>205</v>
      </c>
      <c r="B47" s="49" t="s">
        <v>404</v>
      </c>
      <c r="C47" s="50" t="s">
        <v>405</v>
      </c>
      <c r="D47" s="50">
        <v>152161</v>
      </c>
      <c r="E47" s="51"/>
      <c r="F47" s="52"/>
      <c r="G47" s="52"/>
      <c r="H47" s="52">
        <v>1</v>
      </c>
      <c r="I47" s="53">
        <v>63044</v>
      </c>
      <c r="J47" s="53">
        <v>259</v>
      </c>
      <c r="K47" s="54" t="s">
        <v>406</v>
      </c>
      <c r="L47" s="53" t="s">
        <v>42</v>
      </c>
      <c r="M47" s="53">
        <v>1</v>
      </c>
      <c r="N47" s="55"/>
      <c r="O47" s="56">
        <v>110220</v>
      </c>
      <c r="P47" s="56">
        <v>110220</v>
      </c>
      <c r="Q47" s="53" t="s">
        <v>202</v>
      </c>
      <c r="R47" s="57">
        <f t="shared" si="3"/>
        <v>0</v>
      </c>
      <c r="S47" s="57">
        <f t="shared" si="3"/>
        <v>0</v>
      </c>
      <c r="T47" s="58">
        <f t="shared" si="3"/>
        <v>0</v>
      </c>
      <c r="U47" s="57">
        <f t="shared" si="3"/>
        <v>110220</v>
      </c>
      <c r="V47" s="59">
        <f t="shared" si="1"/>
        <v>110220</v>
      </c>
      <c r="W47" s="60"/>
      <c r="X47" s="60"/>
      <c r="Y47" s="60"/>
      <c r="Z47" s="61"/>
    </row>
    <row r="48" spans="1:26" ht="56.25">
      <c r="A48" s="49" t="s">
        <v>205</v>
      </c>
      <c r="B48" s="49" t="s">
        <v>282</v>
      </c>
      <c r="C48" s="50" t="s">
        <v>193</v>
      </c>
      <c r="D48" s="50">
        <v>152161</v>
      </c>
      <c r="E48" s="51"/>
      <c r="F48" s="52">
        <v>5</v>
      </c>
      <c r="G48" s="52"/>
      <c r="H48" s="52"/>
      <c r="I48" s="53">
        <v>50598</v>
      </c>
      <c r="J48" s="53">
        <v>4</v>
      </c>
      <c r="K48" s="54" t="s">
        <v>283</v>
      </c>
      <c r="L48" s="53" t="s">
        <v>42</v>
      </c>
      <c r="M48" s="53">
        <v>5</v>
      </c>
      <c r="N48" s="55"/>
      <c r="O48" s="56">
        <v>400</v>
      </c>
      <c r="P48" s="56">
        <v>2000</v>
      </c>
      <c r="Q48" s="53" t="s">
        <v>202</v>
      </c>
      <c r="R48" s="57">
        <f t="shared" si="3"/>
        <v>0</v>
      </c>
      <c r="S48" s="62">
        <f t="shared" si="3"/>
        <v>2000</v>
      </c>
      <c r="T48" s="58">
        <f t="shared" si="3"/>
        <v>0</v>
      </c>
      <c r="U48" s="57">
        <f t="shared" si="3"/>
        <v>0</v>
      </c>
      <c r="V48" s="59">
        <f t="shared" si="1"/>
        <v>2000</v>
      </c>
      <c r="W48" s="60"/>
      <c r="X48" s="60"/>
      <c r="Y48" s="60"/>
      <c r="Z48" s="61"/>
    </row>
    <row r="49" spans="1:26" ht="56.25">
      <c r="A49" s="49" t="s">
        <v>205</v>
      </c>
      <c r="B49" s="49" t="s">
        <v>407</v>
      </c>
      <c r="C49" s="50" t="s">
        <v>408</v>
      </c>
      <c r="D49" s="50">
        <v>152161</v>
      </c>
      <c r="E49" s="51"/>
      <c r="F49" s="52"/>
      <c r="G49" s="52">
        <v>1</v>
      </c>
      <c r="H49" s="52"/>
      <c r="I49" s="53">
        <v>63030</v>
      </c>
      <c r="J49" s="53">
        <v>1</v>
      </c>
      <c r="K49" s="54" t="s">
        <v>409</v>
      </c>
      <c r="L49" s="53" t="s">
        <v>42</v>
      </c>
      <c r="M49" s="53">
        <v>1</v>
      </c>
      <c r="N49" s="55"/>
      <c r="O49" s="56">
        <v>41000</v>
      </c>
      <c r="P49" s="56">
        <v>41000</v>
      </c>
      <c r="Q49" s="53" t="s">
        <v>202</v>
      </c>
      <c r="R49" s="57">
        <f t="shared" si="3"/>
        <v>0</v>
      </c>
      <c r="S49" s="57">
        <f t="shared" si="3"/>
        <v>0</v>
      </c>
      <c r="T49" s="58">
        <f t="shared" si="3"/>
        <v>41000</v>
      </c>
      <c r="U49" s="57">
        <f t="shared" si="3"/>
        <v>0</v>
      </c>
      <c r="V49" s="59">
        <f t="shared" si="1"/>
        <v>41000</v>
      </c>
      <c r="W49" s="60"/>
      <c r="X49" s="60"/>
      <c r="Y49" s="60"/>
      <c r="Z49" s="61"/>
    </row>
    <row r="50" spans="1:26" ht="56.25">
      <c r="A50" s="49" t="s">
        <v>205</v>
      </c>
      <c r="B50" s="49" t="s">
        <v>407</v>
      </c>
      <c r="C50" s="50" t="s">
        <v>408</v>
      </c>
      <c r="D50" s="50">
        <v>152161</v>
      </c>
      <c r="E50" s="51"/>
      <c r="F50" s="52"/>
      <c r="G50" s="52">
        <v>1</v>
      </c>
      <c r="H50" s="52"/>
      <c r="I50" s="53">
        <v>63032</v>
      </c>
      <c r="J50" s="53">
        <v>32</v>
      </c>
      <c r="K50" s="54" t="s">
        <v>410</v>
      </c>
      <c r="L50" s="53" t="s">
        <v>42</v>
      </c>
      <c r="M50" s="53">
        <v>1</v>
      </c>
      <c r="N50" s="55"/>
      <c r="O50" s="56">
        <v>35000</v>
      </c>
      <c r="P50" s="56">
        <v>35000</v>
      </c>
      <c r="Q50" s="53" t="s">
        <v>202</v>
      </c>
      <c r="R50" s="57">
        <f t="shared" si="3"/>
        <v>0</v>
      </c>
      <c r="S50" s="57">
        <f t="shared" si="3"/>
        <v>0</v>
      </c>
      <c r="T50" s="58">
        <f t="shared" si="3"/>
        <v>35000</v>
      </c>
      <c r="U50" s="57">
        <f t="shared" si="3"/>
        <v>0</v>
      </c>
      <c r="V50" s="59">
        <f t="shared" si="1"/>
        <v>35000</v>
      </c>
      <c r="W50" s="60"/>
      <c r="X50" s="60"/>
      <c r="Y50" s="60"/>
      <c r="Z50" s="61"/>
    </row>
    <row r="51" spans="1:26" ht="56.25">
      <c r="A51" s="49" t="s">
        <v>205</v>
      </c>
      <c r="B51" s="49" t="s">
        <v>407</v>
      </c>
      <c r="C51" s="50" t="s">
        <v>408</v>
      </c>
      <c r="D51" s="50">
        <v>152161</v>
      </c>
      <c r="E51" s="51"/>
      <c r="F51" s="52"/>
      <c r="G51" s="52">
        <v>1</v>
      </c>
      <c r="H51" s="52"/>
      <c r="I51" s="53">
        <v>63031</v>
      </c>
      <c r="J51" s="53">
        <v>114</v>
      </c>
      <c r="K51" s="54" t="s">
        <v>411</v>
      </c>
      <c r="L51" s="53" t="s">
        <v>42</v>
      </c>
      <c r="M51" s="53">
        <v>1</v>
      </c>
      <c r="N51" s="55"/>
      <c r="O51" s="56">
        <v>78000</v>
      </c>
      <c r="P51" s="56">
        <v>78000</v>
      </c>
      <c r="Q51" s="53" t="s">
        <v>323</v>
      </c>
      <c r="R51" s="57">
        <f t="shared" si="3"/>
        <v>0</v>
      </c>
      <c r="S51" s="57">
        <f t="shared" si="3"/>
        <v>0</v>
      </c>
      <c r="T51" s="58">
        <f t="shared" si="3"/>
        <v>78000</v>
      </c>
      <c r="U51" s="57">
        <f t="shared" si="3"/>
        <v>0</v>
      </c>
      <c r="V51" s="59">
        <f t="shared" si="1"/>
        <v>78000</v>
      </c>
      <c r="W51" s="60"/>
      <c r="X51" s="60"/>
      <c r="Y51" s="60"/>
      <c r="Z51" s="61"/>
    </row>
    <row r="52" spans="1:26" ht="56.25">
      <c r="A52" s="49" t="s">
        <v>205</v>
      </c>
      <c r="B52" s="49" t="s">
        <v>306</v>
      </c>
      <c r="C52" s="50" t="s">
        <v>412</v>
      </c>
      <c r="D52" s="50">
        <v>152161</v>
      </c>
      <c r="E52" s="51"/>
      <c r="F52" s="52"/>
      <c r="G52" s="52">
        <v>1</v>
      </c>
      <c r="H52" s="52"/>
      <c r="I52" s="53">
        <v>62385</v>
      </c>
      <c r="J52" s="53">
        <v>19</v>
      </c>
      <c r="K52" s="54" t="s">
        <v>374</v>
      </c>
      <c r="L52" s="53" t="s">
        <v>42</v>
      </c>
      <c r="M52" s="53">
        <v>1</v>
      </c>
      <c r="N52" s="55"/>
      <c r="O52" s="56">
        <v>8099.9</v>
      </c>
      <c r="P52" s="56">
        <v>8099.9</v>
      </c>
      <c r="Q52" s="53" t="s">
        <v>323</v>
      </c>
      <c r="R52" s="57">
        <f t="shared" si="3"/>
        <v>0</v>
      </c>
      <c r="S52" s="57">
        <f t="shared" si="3"/>
        <v>0</v>
      </c>
      <c r="T52" s="58">
        <f t="shared" si="3"/>
        <v>8099.9</v>
      </c>
      <c r="U52" s="57">
        <f t="shared" si="3"/>
        <v>0</v>
      </c>
      <c r="V52" s="59">
        <f t="shared" si="1"/>
        <v>8099.9</v>
      </c>
      <c r="W52" s="60"/>
      <c r="X52" s="60"/>
      <c r="Y52" s="60"/>
      <c r="Z52" s="61"/>
    </row>
    <row r="53" spans="1:26" ht="56.25">
      <c r="A53" s="49" t="s">
        <v>205</v>
      </c>
      <c r="B53" s="49" t="s">
        <v>413</v>
      </c>
      <c r="C53" s="50" t="s">
        <v>414</v>
      </c>
      <c r="D53" s="50">
        <v>152161</v>
      </c>
      <c r="E53" s="51"/>
      <c r="F53" s="52"/>
      <c r="G53" s="52">
        <v>1</v>
      </c>
      <c r="H53" s="52"/>
      <c r="I53" s="53">
        <v>62406</v>
      </c>
      <c r="J53" s="53">
        <v>161</v>
      </c>
      <c r="K53" s="54" t="s">
        <v>415</v>
      </c>
      <c r="L53" s="53" t="s">
        <v>42</v>
      </c>
      <c r="M53" s="53">
        <v>1</v>
      </c>
      <c r="N53" s="55"/>
      <c r="O53" s="56">
        <v>11450</v>
      </c>
      <c r="P53" s="56">
        <v>11450</v>
      </c>
      <c r="Q53" s="53" t="s">
        <v>202</v>
      </c>
      <c r="R53" s="57">
        <f t="shared" si="3"/>
        <v>0</v>
      </c>
      <c r="S53" s="57">
        <f t="shared" si="3"/>
        <v>0</v>
      </c>
      <c r="T53" s="58">
        <f t="shared" si="3"/>
        <v>11450</v>
      </c>
      <c r="U53" s="57">
        <f t="shared" si="3"/>
        <v>0</v>
      </c>
      <c r="V53" s="59">
        <f t="shared" si="1"/>
        <v>11450</v>
      </c>
      <c r="W53" s="60"/>
      <c r="X53" s="60"/>
      <c r="Y53" s="60"/>
      <c r="Z53" s="61"/>
    </row>
    <row r="54" spans="1:26" ht="56.25">
      <c r="A54" s="49" t="s">
        <v>205</v>
      </c>
      <c r="B54" s="49" t="s">
        <v>416</v>
      </c>
      <c r="C54" s="50" t="s">
        <v>417</v>
      </c>
      <c r="D54" s="50">
        <v>152161</v>
      </c>
      <c r="E54" s="51"/>
      <c r="F54" s="52"/>
      <c r="G54" s="52">
        <v>1</v>
      </c>
      <c r="H54" s="52"/>
      <c r="I54" s="53">
        <v>63065</v>
      </c>
      <c r="J54" s="53">
        <v>137</v>
      </c>
      <c r="K54" s="54" t="s">
        <v>418</v>
      </c>
      <c r="L54" s="53" t="s">
        <v>42</v>
      </c>
      <c r="M54" s="53">
        <v>1</v>
      </c>
      <c r="N54" s="55"/>
      <c r="O54" s="56">
        <v>5550</v>
      </c>
      <c r="P54" s="56">
        <v>5550</v>
      </c>
      <c r="Q54" s="53" t="s">
        <v>323</v>
      </c>
      <c r="R54" s="57">
        <f t="shared" si="3"/>
        <v>0</v>
      </c>
      <c r="S54" s="57">
        <f t="shared" si="3"/>
        <v>0</v>
      </c>
      <c r="T54" s="58">
        <f t="shared" si="3"/>
        <v>5550</v>
      </c>
      <c r="U54" s="57">
        <f t="shared" si="3"/>
        <v>0</v>
      </c>
      <c r="V54" s="59">
        <f t="shared" si="1"/>
        <v>5550</v>
      </c>
      <c r="W54" s="60"/>
      <c r="X54" s="60"/>
      <c r="Y54" s="60"/>
      <c r="Z54" s="61"/>
    </row>
    <row r="55" spans="1:26" ht="56.25">
      <c r="A55" s="49" t="s">
        <v>205</v>
      </c>
      <c r="B55" s="49" t="s">
        <v>419</v>
      </c>
      <c r="C55" s="50" t="s">
        <v>420</v>
      </c>
      <c r="D55" s="50">
        <v>152161</v>
      </c>
      <c r="E55" s="51"/>
      <c r="F55" s="52"/>
      <c r="G55" s="52"/>
      <c r="H55" s="52">
        <v>1</v>
      </c>
      <c r="I55" s="53">
        <v>62787</v>
      </c>
      <c r="J55" s="53">
        <v>196</v>
      </c>
      <c r="K55" s="54" t="s">
        <v>421</v>
      </c>
      <c r="L55" s="53" t="s">
        <v>42</v>
      </c>
      <c r="M55" s="53">
        <v>1</v>
      </c>
      <c r="N55" s="55"/>
      <c r="O55" s="56">
        <v>12900</v>
      </c>
      <c r="P55" s="56">
        <v>12900</v>
      </c>
      <c r="Q55" s="53" t="s">
        <v>202</v>
      </c>
      <c r="R55" s="57">
        <f t="shared" si="3"/>
        <v>0</v>
      </c>
      <c r="S55" s="57">
        <f t="shared" si="3"/>
        <v>0</v>
      </c>
      <c r="T55" s="58">
        <f t="shared" si="3"/>
        <v>0</v>
      </c>
      <c r="U55" s="57">
        <f t="shared" si="3"/>
        <v>12900</v>
      </c>
      <c r="V55" s="59">
        <f t="shared" si="1"/>
        <v>12900</v>
      </c>
      <c r="W55" s="60"/>
      <c r="X55" s="60"/>
      <c r="Y55" s="60"/>
      <c r="Z55" s="61"/>
    </row>
    <row r="56" spans="1:26" ht="56.25">
      <c r="A56" s="49" t="s">
        <v>205</v>
      </c>
      <c r="B56" s="49" t="s">
        <v>422</v>
      </c>
      <c r="C56" s="50" t="s">
        <v>208</v>
      </c>
      <c r="D56" s="50">
        <v>152161</v>
      </c>
      <c r="E56" s="51">
        <v>1</v>
      </c>
      <c r="F56" s="52">
        <v>1</v>
      </c>
      <c r="G56" s="52"/>
      <c r="H56" s="52"/>
      <c r="I56" s="53">
        <v>27139</v>
      </c>
      <c r="J56" s="53">
        <v>96</v>
      </c>
      <c r="K56" s="54" t="s">
        <v>209</v>
      </c>
      <c r="L56" s="53" t="s">
        <v>42</v>
      </c>
      <c r="M56" s="53">
        <v>2</v>
      </c>
      <c r="N56" s="55"/>
      <c r="O56" s="56">
        <v>6199</v>
      </c>
      <c r="P56" s="56">
        <v>12398</v>
      </c>
      <c r="Q56" s="53" t="s">
        <v>202</v>
      </c>
      <c r="R56" s="65">
        <f t="shared" si="3"/>
        <v>6199</v>
      </c>
      <c r="S56" s="62">
        <f t="shared" si="3"/>
        <v>6199</v>
      </c>
      <c r="T56" s="58">
        <f t="shared" si="3"/>
        <v>0</v>
      </c>
      <c r="U56" s="57">
        <f t="shared" si="3"/>
        <v>0</v>
      </c>
      <c r="V56" s="59">
        <f t="shared" si="1"/>
        <v>6199</v>
      </c>
      <c r="W56" s="60"/>
      <c r="X56" s="60"/>
      <c r="Y56" s="60"/>
      <c r="Z56" s="61"/>
    </row>
    <row r="57" spans="1:26" ht="56.25">
      <c r="A57" s="49" t="s">
        <v>205</v>
      </c>
      <c r="B57" s="49" t="s">
        <v>422</v>
      </c>
      <c r="C57" s="50" t="s">
        <v>208</v>
      </c>
      <c r="D57" s="50">
        <v>152161</v>
      </c>
      <c r="E57" s="51"/>
      <c r="F57" s="52"/>
      <c r="G57" s="52"/>
      <c r="H57" s="52">
        <v>3</v>
      </c>
      <c r="I57" s="53">
        <v>50706</v>
      </c>
      <c r="J57" s="53">
        <v>112</v>
      </c>
      <c r="K57" s="54" t="s">
        <v>313</v>
      </c>
      <c r="L57" s="53" t="s">
        <v>42</v>
      </c>
      <c r="M57" s="53">
        <v>3</v>
      </c>
      <c r="N57" s="55"/>
      <c r="O57" s="56">
        <v>1645</v>
      </c>
      <c r="P57" s="56">
        <v>4935</v>
      </c>
      <c r="Q57" s="53" t="s">
        <v>202</v>
      </c>
      <c r="R57" s="57">
        <f t="shared" si="3"/>
        <v>0</v>
      </c>
      <c r="S57" s="57">
        <f t="shared" si="3"/>
        <v>0</v>
      </c>
      <c r="T57" s="58">
        <f t="shared" si="3"/>
        <v>0</v>
      </c>
      <c r="U57" s="57">
        <f t="shared" si="3"/>
        <v>4935</v>
      </c>
      <c r="V57" s="59">
        <f t="shared" si="1"/>
        <v>4935</v>
      </c>
      <c r="W57" s="60"/>
      <c r="X57" s="60"/>
      <c r="Y57" s="60"/>
      <c r="Z57" s="61"/>
    </row>
    <row r="58" spans="1:26" ht="56.25">
      <c r="A58" s="49" t="s">
        <v>205</v>
      </c>
      <c r="B58" s="49" t="s">
        <v>423</v>
      </c>
      <c r="C58" s="50" t="s">
        <v>424</v>
      </c>
      <c r="D58" s="50">
        <v>152161</v>
      </c>
      <c r="E58" s="51"/>
      <c r="F58" s="52"/>
      <c r="G58" s="52">
        <v>1</v>
      </c>
      <c r="H58" s="52"/>
      <c r="I58" s="53">
        <v>63062</v>
      </c>
      <c r="J58" s="53">
        <v>102</v>
      </c>
      <c r="K58" s="54" t="s">
        <v>425</v>
      </c>
      <c r="L58" s="53" t="s">
        <v>42</v>
      </c>
      <c r="M58" s="53">
        <v>1</v>
      </c>
      <c r="N58" s="55"/>
      <c r="O58" s="56">
        <v>11899</v>
      </c>
      <c r="P58" s="56">
        <v>11899</v>
      </c>
      <c r="Q58" s="53" t="s">
        <v>202</v>
      </c>
      <c r="R58" s="57">
        <f t="shared" si="3"/>
        <v>0</v>
      </c>
      <c r="S58" s="57">
        <f t="shared" si="3"/>
        <v>0</v>
      </c>
      <c r="T58" s="58">
        <f t="shared" si="3"/>
        <v>11899</v>
      </c>
      <c r="U58" s="57">
        <f t="shared" si="3"/>
        <v>0</v>
      </c>
      <c r="V58" s="59">
        <f t="shared" si="1"/>
        <v>11899</v>
      </c>
      <c r="W58" s="60"/>
      <c r="X58" s="60"/>
      <c r="Y58" s="60"/>
      <c r="Z58" s="61"/>
    </row>
    <row r="59" spans="1:26" ht="56.25">
      <c r="A59" s="49" t="s">
        <v>205</v>
      </c>
      <c r="B59" s="49" t="s">
        <v>423</v>
      </c>
      <c r="C59" s="50" t="s">
        <v>424</v>
      </c>
      <c r="D59" s="50">
        <v>152161</v>
      </c>
      <c r="E59" s="51"/>
      <c r="F59" s="52"/>
      <c r="G59" s="52">
        <v>1</v>
      </c>
      <c r="H59" s="52"/>
      <c r="I59" s="53">
        <v>63034</v>
      </c>
      <c r="J59" s="53">
        <v>103</v>
      </c>
      <c r="K59" s="54" t="s">
        <v>426</v>
      </c>
      <c r="L59" s="53" t="s">
        <v>42</v>
      </c>
      <c r="M59" s="53">
        <v>1</v>
      </c>
      <c r="N59" s="55"/>
      <c r="O59" s="56">
        <v>29000</v>
      </c>
      <c r="P59" s="56">
        <v>29000</v>
      </c>
      <c r="Q59" s="53" t="s">
        <v>202</v>
      </c>
      <c r="R59" s="57">
        <f t="shared" si="3"/>
        <v>0</v>
      </c>
      <c r="S59" s="57">
        <f t="shared" si="3"/>
        <v>0</v>
      </c>
      <c r="T59" s="58">
        <f t="shared" si="3"/>
        <v>29000</v>
      </c>
      <c r="U59" s="57">
        <f t="shared" si="3"/>
        <v>0</v>
      </c>
      <c r="V59" s="59">
        <f t="shared" si="1"/>
        <v>29000</v>
      </c>
      <c r="W59" s="60"/>
      <c r="X59" s="60"/>
      <c r="Y59" s="60"/>
      <c r="Z59" s="61"/>
    </row>
    <row r="60" spans="1:26" ht="56.25">
      <c r="A60" s="49" t="s">
        <v>205</v>
      </c>
      <c r="B60" s="49" t="s">
        <v>423</v>
      </c>
      <c r="C60" s="50" t="s">
        <v>424</v>
      </c>
      <c r="D60" s="50">
        <v>152161</v>
      </c>
      <c r="E60" s="51"/>
      <c r="F60" s="52"/>
      <c r="G60" s="52">
        <v>2</v>
      </c>
      <c r="H60" s="52"/>
      <c r="I60" s="53">
        <v>43213</v>
      </c>
      <c r="J60" s="53">
        <v>104</v>
      </c>
      <c r="K60" s="54" t="s">
        <v>427</v>
      </c>
      <c r="L60" s="53" t="s">
        <v>42</v>
      </c>
      <c r="M60" s="53">
        <v>2</v>
      </c>
      <c r="N60" s="55"/>
      <c r="O60" s="56">
        <v>8900</v>
      </c>
      <c r="P60" s="56">
        <v>17800</v>
      </c>
      <c r="Q60" s="53" t="s">
        <v>428</v>
      </c>
      <c r="R60" s="57">
        <f t="shared" si="3"/>
        <v>0</v>
      </c>
      <c r="S60" s="57">
        <f t="shared" si="3"/>
        <v>0</v>
      </c>
      <c r="T60" s="58">
        <f t="shared" si="3"/>
        <v>17800</v>
      </c>
      <c r="U60" s="57">
        <f t="shared" si="3"/>
        <v>0</v>
      </c>
      <c r="V60" s="59">
        <f t="shared" si="1"/>
        <v>17800</v>
      </c>
      <c r="W60" s="60"/>
      <c r="X60" s="60"/>
      <c r="Y60" s="60"/>
      <c r="Z60" s="61"/>
    </row>
    <row r="61" spans="1:26" ht="56.25">
      <c r="A61" s="49" t="s">
        <v>205</v>
      </c>
      <c r="B61" s="49" t="s">
        <v>423</v>
      </c>
      <c r="C61" s="50" t="s">
        <v>424</v>
      </c>
      <c r="D61" s="50">
        <v>152161</v>
      </c>
      <c r="E61" s="51"/>
      <c r="F61" s="52"/>
      <c r="G61" s="52">
        <v>2</v>
      </c>
      <c r="H61" s="52"/>
      <c r="I61" s="53">
        <v>43208</v>
      </c>
      <c r="J61" s="53">
        <v>119</v>
      </c>
      <c r="K61" s="54" t="s">
        <v>429</v>
      </c>
      <c r="L61" s="53" t="s">
        <v>42</v>
      </c>
      <c r="M61" s="53">
        <v>2</v>
      </c>
      <c r="N61" s="55"/>
      <c r="O61" s="56">
        <v>4500</v>
      </c>
      <c r="P61" s="56">
        <v>9000</v>
      </c>
      <c r="Q61" s="53" t="s">
        <v>428</v>
      </c>
      <c r="R61" s="57">
        <f t="shared" si="3"/>
        <v>0</v>
      </c>
      <c r="S61" s="57">
        <f t="shared" si="3"/>
        <v>0</v>
      </c>
      <c r="T61" s="58">
        <f t="shared" si="3"/>
        <v>9000</v>
      </c>
      <c r="U61" s="57">
        <f t="shared" si="3"/>
        <v>0</v>
      </c>
      <c r="V61" s="59">
        <f t="shared" si="1"/>
        <v>9000</v>
      </c>
      <c r="W61" s="60"/>
      <c r="X61" s="60"/>
      <c r="Y61" s="60"/>
      <c r="Z61" s="61"/>
    </row>
    <row r="62" spans="1:26" ht="56.25">
      <c r="A62" s="49" t="s">
        <v>205</v>
      </c>
      <c r="B62" s="49" t="s">
        <v>423</v>
      </c>
      <c r="C62" s="50" t="s">
        <v>424</v>
      </c>
      <c r="D62" s="50">
        <v>152161</v>
      </c>
      <c r="E62" s="51">
        <v>2</v>
      </c>
      <c r="F62" s="52"/>
      <c r="G62" s="52">
        <v>3</v>
      </c>
      <c r="H62" s="52"/>
      <c r="I62" s="53">
        <v>43210</v>
      </c>
      <c r="J62" s="53">
        <v>246</v>
      </c>
      <c r="K62" s="54" t="s">
        <v>430</v>
      </c>
      <c r="L62" s="53" t="s">
        <v>42</v>
      </c>
      <c r="M62" s="53">
        <v>5</v>
      </c>
      <c r="N62" s="55"/>
      <c r="O62" s="56">
        <v>4100</v>
      </c>
      <c r="P62" s="56">
        <v>20500</v>
      </c>
      <c r="Q62" s="53" t="s">
        <v>202</v>
      </c>
      <c r="R62" s="57">
        <f t="shared" si="3"/>
        <v>8200</v>
      </c>
      <c r="S62" s="57">
        <f t="shared" si="3"/>
        <v>0</v>
      </c>
      <c r="T62" s="58">
        <f t="shared" si="3"/>
        <v>12300</v>
      </c>
      <c r="U62" s="57">
        <f t="shared" si="3"/>
        <v>0</v>
      </c>
      <c r="V62" s="59">
        <f t="shared" si="1"/>
        <v>12300</v>
      </c>
      <c r="W62" s="60"/>
      <c r="X62" s="60"/>
      <c r="Y62" s="60"/>
      <c r="Z62" s="61"/>
    </row>
    <row r="63" spans="1:26" ht="56.25">
      <c r="A63" s="49" t="s">
        <v>205</v>
      </c>
      <c r="B63" s="49" t="s">
        <v>431</v>
      </c>
      <c r="C63" s="50" t="s">
        <v>432</v>
      </c>
      <c r="D63" s="50">
        <v>152161</v>
      </c>
      <c r="E63" s="51">
        <v>2</v>
      </c>
      <c r="F63" s="52"/>
      <c r="G63" s="52">
        <v>5</v>
      </c>
      <c r="H63" s="52"/>
      <c r="I63" s="53">
        <v>50507</v>
      </c>
      <c r="J63" s="53">
        <v>52</v>
      </c>
      <c r="K63" s="54" t="s">
        <v>433</v>
      </c>
      <c r="L63" s="53" t="s">
        <v>42</v>
      </c>
      <c r="M63" s="53">
        <v>7</v>
      </c>
      <c r="N63" s="55"/>
      <c r="O63" s="56">
        <v>1270</v>
      </c>
      <c r="P63" s="56">
        <v>8890</v>
      </c>
      <c r="Q63" s="53" t="s">
        <v>323</v>
      </c>
      <c r="R63" s="57">
        <f t="shared" si="3"/>
        <v>2540</v>
      </c>
      <c r="S63" s="57">
        <f t="shared" si="3"/>
        <v>0</v>
      </c>
      <c r="T63" s="58">
        <f t="shared" si="3"/>
        <v>6350</v>
      </c>
      <c r="U63" s="57">
        <f t="shared" si="3"/>
        <v>0</v>
      </c>
      <c r="V63" s="59">
        <f t="shared" si="1"/>
        <v>6350</v>
      </c>
      <c r="W63" s="60"/>
      <c r="X63" s="60"/>
      <c r="Y63" s="60"/>
      <c r="Z63" s="61"/>
    </row>
    <row r="64" spans="1:26" ht="56.25">
      <c r="A64" s="49" t="s">
        <v>205</v>
      </c>
      <c r="B64" s="49" t="s">
        <v>431</v>
      </c>
      <c r="C64" s="50" t="s">
        <v>432</v>
      </c>
      <c r="D64" s="50">
        <v>152161</v>
      </c>
      <c r="E64" s="51"/>
      <c r="F64" s="52"/>
      <c r="G64" s="52">
        <v>1</v>
      </c>
      <c r="H64" s="52"/>
      <c r="I64" s="53">
        <v>63035</v>
      </c>
      <c r="J64" s="53">
        <v>132</v>
      </c>
      <c r="K64" s="54" t="s">
        <v>434</v>
      </c>
      <c r="L64" s="53" t="s">
        <v>42</v>
      </c>
      <c r="M64" s="53">
        <v>1</v>
      </c>
      <c r="N64" s="55"/>
      <c r="O64" s="56">
        <v>2500</v>
      </c>
      <c r="P64" s="56">
        <v>2500</v>
      </c>
      <c r="Q64" s="53" t="s">
        <v>323</v>
      </c>
      <c r="R64" s="57">
        <f t="shared" si="3"/>
        <v>0</v>
      </c>
      <c r="S64" s="57">
        <f t="shared" si="3"/>
        <v>0</v>
      </c>
      <c r="T64" s="58">
        <f t="shared" si="3"/>
        <v>2500</v>
      </c>
      <c r="U64" s="57">
        <f t="shared" si="3"/>
        <v>0</v>
      </c>
      <c r="V64" s="59">
        <f t="shared" si="1"/>
        <v>2500</v>
      </c>
      <c r="W64" s="60"/>
      <c r="X64" s="60"/>
      <c r="Y64" s="60"/>
      <c r="Z64" s="61"/>
    </row>
    <row r="65" spans="1:26" ht="18.75">
      <c r="A65" s="66" t="s">
        <v>24</v>
      </c>
      <c r="B65" s="66"/>
      <c r="C65" s="66"/>
      <c r="D65" s="66"/>
      <c r="E65" s="66"/>
      <c r="F65" s="67"/>
      <c r="G65" s="67"/>
      <c r="H65" s="67"/>
      <c r="I65" s="68"/>
      <c r="J65" s="67"/>
      <c r="K65" s="67"/>
      <c r="L65" s="67"/>
      <c r="M65" s="67"/>
      <c r="N65" s="67"/>
      <c r="O65" s="67"/>
      <c r="P65" s="69">
        <f>SUBTOTAL(109,P2:P64)</f>
        <v>1478916.75</v>
      </c>
      <c r="Q65" s="68"/>
      <c r="R65" s="70">
        <f>SUBTOTAL(109,R2:R64)</f>
        <v>50409</v>
      </c>
      <c r="S65" s="71">
        <f>SUBTOTAL(109,S2:S64)</f>
        <v>68220.1</v>
      </c>
      <c r="T65" s="72">
        <f>SUBTOTAL(109,T2:T64)</f>
        <v>875928.67</v>
      </c>
      <c r="U65" s="71">
        <f>SUBTOTAL(109,U2:U64)</f>
        <v>474358.98</v>
      </c>
      <c r="V65" s="70">
        <f>SUBTOTAL(109,V2:V64)</f>
        <v>1428507.75</v>
      </c>
      <c r="W65" s="67"/>
      <c r="X65" s="67"/>
      <c r="Y65" s="67"/>
      <c r="Z65" s="67">
        <f>SUBTOTAL(103,Z2:Z64)</f>
        <v>0</v>
      </c>
    </row>
    <row r="68" ht="15">
      <c r="R68" t="s">
        <v>437</v>
      </c>
    </row>
    <row r="71" ht="15.75">
      <c r="R71" s="105">
        <v>2374</v>
      </c>
    </row>
    <row r="72" ht="15.75">
      <c r="R72" s="106">
        <v>6199</v>
      </c>
    </row>
    <row r="73" ht="15.75">
      <c r="R73" s="85">
        <v>2000</v>
      </c>
    </row>
    <row r="74" ht="15.75">
      <c r="R74" s="85">
        <v>19200</v>
      </c>
    </row>
    <row r="75" ht="15.75">
      <c r="R75" s="106">
        <v>4290</v>
      </c>
    </row>
    <row r="76" ht="15.75">
      <c r="R76" s="85">
        <v>34157</v>
      </c>
    </row>
    <row r="79" ht="15">
      <c r="B79" t="s">
        <v>435</v>
      </c>
    </row>
  </sheetData>
  <sheetProtection/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H7">
      <selection activeCell="Q11" sqref="Q11"/>
    </sheetView>
  </sheetViews>
  <sheetFormatPr defaultColWidth="9.140625" defaultRowHeight="15"/>
  <cols>
    <col min="1" max="1" width="17.00390625" style="0" bestFit="1" customWidth="1"/>
    <col min="2" max="2" width="14.421875" style="0" bestFit="1" customWidth="1"/>
    <col min="3" max="3" width="48.57421875" style="0" bestFit="1" customWidth="1"/>
    <col min="14" max="14" width="49.00390625" style="0" customWidth="1"/>
    <col min="16" max="16" width="7.8515625" style="0" bestFit="1" customWidth="1"/>
    <col min="17" max="17" width="10.421875" style="0" bestFit="1" customWidth="1"/>
    <col min="18" max="18" width="11.57421875" style="0" bestFit="1" customWidth="1"/>
    <col min="19" max="19" width="10.8515625" style="0" bestFit="1" customWidth="1"/>
  </cols>
  <sheetData>
    <row r="1" spans="1:19" ht="31.5">
      <c r="A1" s="20" t="s">
        <v>7</v>
      </c>
      <c r="B1" s="20" t="s">
        <v>8</v>
      </c>
      <c r="C1" s="37" t="s">
        <v>0</v>
      </c>
      <c r="D1" s="20" t="s">
        <v>9</v>
      </c>
      <c r="E1" s="20" t="s">
        <v>10</v>
      </c>
      <c r="F1" s="20" t="s">
        <v>11</v>
      </c>
      <c r="G1" s="20" t="s">
        <v>12</v>
      </c>
      <c r="H1" s="20" t="s">
        <v>13</v>
      </c>
      <c r="I1" s="20" t="s">
        <v>14</v>
      </c>
      <c r="J1" s="20" t="s">
        <v>15</v>
      </c>
      <c r="K1" s="20" t="s">
        <v>16</v>
      </c>
      <c r="L1" s="21" t="s">
        <v>1</v>
      </c>
      <c r="M1" s="21" t="s">
        <v>2</v>
      </c>
      <c r="N1" s="22" t="s">
        <v>3</v>
      </c>
      <c r="O1" s="21" t="s">
        <v>17</v>
      </c>
      <c r="P1" s="23" t="s">
        <v>18</v>
      </c>
      <c r="Q1" s="24" t="s">
        <v>4</v>
      </c>
      <c r="R1" s="24" t="s">
        <v>5</v>
      </c>
      <c r="S1" s="21" t="s">
        <v>6</v>
      </c>
    </row>
    <row r="2" spans="1:21" ht="78.75">
      <c r="A2" s="76" t="s">
        <v>205</v>
      </c>
      <c r="B2" s="76" t="s">
        <v>49</v>
      </c>
      <c r="C2" s="77" t="s">
        <v>206</v>
      </c>
      <c r="D2" s="76" t="s">
        <v>28</v>
      </c>
      <c r="E2" s="76" t="s">
        <v>438</v>
      </c>
      <c r="F2" s="76" t="s">
        <v>30</v>
      </c>
      <c r="G2" s="76" t="s">
        <v>31</v>
      </c>
      <c r="H2" s="76" t="s">
        <v>32</v>
      </c>
      <c r="I2" s="76" t="s">
        <v>35</v>
      </c>
      <c r="J2" s="76" t="s">
        <v>439</v>
      </c>
      <c r="K2" s="76" t="s">
        <v>34</v>
      </c>
      <c r="L2" s="76">
        <v>33479</v>
      </c>
      <c r="M2" s="76">
        <v>182</v>
      </c>
      <c r="N2" s="78" t="s">
        <v>207</v>
      </c>
      <c r="O2" s="76" t="s">
        <v>42</v>
      </c>
      <c r="P2" s="76">
        <v>7</v>
      </c>
      <c r="Q2" s="79">
        <v>593.5</v>
      </c>
      <c r="R2" s="79">
        <v>4154.5</v>
      </c>
      <c r="S2" s="76" t="s">
        <v>202</v>
      </c>
      <c r="T2" t="s">
        <v>279</v>
      </c>
      <c r="U2" t="s">
        <v>279</v>
      </c>
    </row>
    <row r="3" spans="1:21" ht="63">
      <c r="A3" s="76" t="s">
        <v>297</v>
      </c>
      <c r="B3" s="76" t="s">
        <v>440</v>
      </c>
      <c r="C3" s="77" t="s">
        <v>441</v>
      </c>
      <c r="D3" s="76" t="s">
        <v>28</v>
      </c>
      <c r="E3" s="76" t="s">
        <v>438</v>
      </c>
      <c r="F3" s="76" t="s">
        <v>30</v>
      </c>
      <c r="G3" s="76" t="s">
        <v>31</v>
      </c>
      <c r="H3" s="76" t="s">
        <v>32</v>
      </c>
      <c r="I3" s="76" t="s">
        <v>35</v>
      </c>
      <c r="J3" s="76" t="s">
        <v>442</v>
      </c>
      <c r="K3" s="76" t="s">
        <v>34</v>
      </c>
      <c r="L3" s="76">
        <v>62682</v>
      </c>
      <c r="M3" s="76">
        <v>56</v>
      </c>
      <c r="N3" s="78" t="s">
        <v>443</v>
      </c>
      <c r="O3" s="76" t="s">
        <v>42</v>
      </c>
      <c r="P3" s="76">
        <v>1</v>
      </c>
      <c r="Q3" s="79">
        <v>6000</v>
      </c>
      <c r="R3" s="79">
        <v>6000</v>
      </c>
      <c r="S3" s="76" t="s">
        <v>305</v>
      </c>
      <c r="T3" t="s">
        <v>279</v>
      </c>
      <c r="U3" t="s">
        <v>279</v>
      </c>
    </row>
    <row r="4" spans="1:21" ht="63">
      <c r="A4" s="76" t="s">
        <v>444</v>
      </c>
      <c r="B4" s="76" t="s">
        <v>74</v>
      </c>
      <c r="C4" s="77" t="s">
        <v>445</v>
      </c>
      <c r="D4" s="76" t="s">
        <v>28</v>
      </c>
      <c r="E4" s="76" t="s">
        <v>438</v>
      </c>
      <c r="F4" s="76" t="s">
        <v>30</v>
      </c>
      <c r="G4" s="76" t="s">
        <v>31</v>
      </c>
      <c r="H4" s="76" t="s">
        <v>32</v>
      </c>
      <c r="I4" s="76" t="s">
        <v>35</v>
      </c>
      <c r="J4" s="76">
        <v>1940</v>
      </c>
      <c r="K4" s="76" t="s">
        <v>34</v>
      </c>
      <c r="L4" s="76">
        <v>52077</v>
      </c>
      <c r="M4" s="76">
        <v>54</v>
      </c>
      <c r="N4" s="78" t="s">
        <v>446</v>
      </c>
      <c r="O4" s="76" t="s">
        <v>42</v>
      </c>
      <c r="P4" s="76">
        <v>6</v>
      </c>
      <c r="Q4" s="79">
        <v>96.99</v>
      </c>
      <c r="R4" s="79">
        <v>581.94</v>
      </c>
      <c r="S4" s="76" t="s">
        <v>428</v>
      </c>
      <c r="T4" t="s">
        <v>279</v>
      </c>
      <c r="U4" t="s">
        <v>279</v>
      </c>
    </row>
    <row r="5" spans="1:21" ht="78.75">
      <c r="A5" s="76" t="s">
        <v>297</v>
      </c>
      <c r="B5" s="76" t="s">
        <v>455</v>
      </c>
      <c r="C5" s="77" t="s">
        <v>456</v>
      </c>
      <c r="D5" s="76" t="s">
        <v>28</v>
      </c>
      <c r="E5" s="76" t="s">
        <v>438</v>
      </c>
      <c r="F5" s="76" t="s">
        <v>30</v>
      </c>
      <c r="G5" s="76" t="s">
        <v>31</v>
      </c>
      <c r="H5" s="76" t="s">
        <v>32</v>
      </c>
      <c r="I5" s="76" t="s">
        <v>35</v>
      </c>
      <c r="J5" s="76" t="s">
        <v>442</v>
      </c>
      <c r="K5" s="76" t="s">
        <v>34</v>
      </c>
      <c r="L5" s="76">
        <v>57217</v>
      </c>
      <c r="M5" s="76">
        <v>58</v>
      </c>
      <c r="N5" s="78" t="s">
        <v>457</v>
      </c>
      <c r="O5" s="76" t="s">
        <v>42</v>
      </c>
      <c r="P5" s="76">
        <v>6</v>
      </c>
      <c r="Q5" s="79">
        <v>2994</v>
      </c>
      <c r="R5" s="79">
        <v>17964</v>
      </c>
      <c r="S5" s="76" t="s">
        <v>305</v>
      </c>
      <c r="T5" t="s">
        <v>279</v>
      </c>
      <c r="U5" t="s">
        <v>279</v>
      </c>
    </row>
    <row r="6" spans="1:21" ht="63">
      <c r="A6" s="76" t="s">
        <v>297</v>
      </c>
      <c r="B6" s="76" t="s">
        <v>461</v>
      </c>
      <c r="C6" s="77" t="s">
        <v>462</v>
      </c>
      <c r="D6" s="76" t="s">
        <v>28</v>
      </c>
      <c r="E6" s="76" t="s">
        <v>438</v>
      </c>
      <c r="F6" s="76" t="s">
        <v>30</v>
      </c>
      <c r="G6" s="76" t="s">
        <v>31</v>
      </c>
      <c r="H6" s="76" t="s">
        <v>32</v>
      </c>
      <c r="I6" s="76" t="s">
        <v>35</v>
      </c>
      <c r="J6" s="76" t="s">
        <v>442</v>
      </c>
      <c r="K6" s="76" t="s">
        <v>34</v>
      </c>
      <c r="L6" s="76">
        <v>50611</v>
      </c>
      <c r="M6" s="76">
        <v>110</v>
      </c>
      <c r="N6" s="78" t="s">
        <v>463</v>
      </c>
      <c r="O6" s="76" t="s">
        <v>42</v>
      </c>
      <c r="P6" s="76">
        <v>2</v>
      </c>
      <c r="Q6" s="79">
        <v>2299</v>
      </c>
      <c r="R6" s="79">
        <v>2299</v>
      </c>
      <c r="S6" s="76" t="s">
        <v>305</v>
      </c>
      <c r="T6" t="s">
        <v>279</v>
      </c>
      <c r="U6" t="s">
        <v>279</v>
      </c>
    </row>
    <row r="7" spans="1:21" ht="63">
      <c r="A7" s="76" t="s">
        <v>297</v>
      </c>
      <c r="B7" s="76" t="s">
        <v>464</v>
      </c>
      <c r="C7" s="77" t="s">
        <v>465</v>
      </c>
      <c r="D7" s="76" t="s">
        <v>28</v>
      </c>
      <c r="E7" s="76" t="s">
        <v>438</v>
      </c>
      <c r="F7" s="76" t="s">
        <v>30</v>
      </c>
      <c r="G7" s="76" t="s">
        <v>31</v>
      </c>
      <c r="H7" s="76" t="s">
        <v>32</v>
      </c>
      <c r="I7" s="76" t="s">
        <v>35</v>
      </c>
      <c r="J7" s="76" t="s">
        <v>442</v>
      </c>
      <c r="K7" s="76" t="s">
        <v>34</v>
      </c>
      <c r="L7" s="76">
        <v>63138</v>
      </c>
      <c r="M7" s="76">
        <v>170</v>
      </c>
      <c r="N7" s="78" t="s">
        <v>466</v>
      </c>
      <c r="O7" s="76" t="s">
        <v>42</v>
      </c>
      <c r="P7" s="76">
        <v>4</v>
      </c>
      <c r="Q7" s="79">
        <v>209</v>
      </c>
      <c r="R7" s="79">
        <v>836</v>
      </c>
      <c r="S7" s="76" t="s">
        <v>467</v>
      </c>
      <c r="T7" t="s">
        <v>279</v>
      </c>
      <c r="U7" t="s">
        <v>477</v>
      </c>
    </row>
    <row r="8" spans="1:21" ht="63.75" thickBot="1">
      <c r="A8" s="76" t="s">
        <v>205</v>
      </c>
      <c r="B8" s="76" t="s">
        <v>470</v>
      </c>
      <c r="C8" s="77" t="s">
        <v>432</v>
      </c>
      <c r="D8" s="76" t="s">
        <v>28</v>
      </c>
      <c r="E8" s="76" t="s">
        <v>438</v>
      </c>
      <c r="F8" s="76" t="s">
        <v>30</v>
      </c>
      <c r="G8" s="76" t="s">
        <v>31</v>
      </c>
      <c r="H8" s="76" t="s">
        <v>32</v>
      </c>
      <c r="I8" s="76" t="s">
        <v>35</v>
      </c>
      <c r="J8" s="76" t="s">
        <v>439</v>
      </c>
      <c r="K8" s="76" t="s">
        <v>34</v>
      </c>
      <c r="L8" s="76">
        <v>63035</v>
      </c>
      <c r="M8" s="76">
        <v>132</v>
      </c>
      <c r="N8" s="78" t="s">
        <v>471</v>
      </c>
      <c r="O8" s="76" t="s">
        <v>42</v>
      </c>
      <c r="P8" s="76">
        <v>1</v>
      </c>
      <c r="Q8" s="79">
        <v>2500</v>
      </c>
      <c r="R8" s="79">
        <v>2500</v>
      </c>
      <c r="S8" s="76" t="s">
        <v>323</v>
      </c>
      <c r="T8" t="s">
        <v>279</v>
      </c>
      <c r="U8" t="s">
        <v>478</v>
      </c>
    </row>
    <row r="9" spans="1:19" ht="16.5" thickTop="1">
      <c r="A9" s="80" t="s">
        <v>24</v>
      </c>
      <c r="B9" s="80"/>
      <c r="C9" s="81"/>
      <c r="D9" s="80"/>
      <c r="E9" s="80"/>
      <c r="F9" s="80"/>
      <c r="G9" s="80"/>
      <c r="H9" s="80"/>
      <c r="I9" s="80"/>
      <c r="J9" s="80"/>
      <c r="K9" s="80"/>
      <c r="L9" s="82"/>
      <c r="M9" s="82"/>
      <c r="N9" s="83"/>
      <c r="O9" s="82"/>
      <c r="P9" s="82"/>
      <c r="Q9" s="84"/>
      <c r="R9" s="84">
        <f>SUM(R2:R8)</f>
        <v>34335.44</v>
      </c>
      <c r="S9" s="82"/>
    </row>
    <row r="11" spans="14:16" ht="15.75">
      <c r="N11" s="12"/>
      <c r="O11" s="85"/>
      <c r="P11" s="10"/>
    </row>
    <row r="12" spans="15:18" ht="15.75">
      <c r="O12" s="85"/>
      <c r="P12" s="10"/>
      <c r="Q12" s="104">
        <v>6000</v>
      </c>
      <c r="R12" t="s">
        <v>279</v>
      </c>
    </row>
    <row r="13" spans="15:18" ht="15.75">
      <c r="O13" s="87"/>
      <c r="P13" s="10"/>
      <c r="Q13" s="104">
        <v>17964</v>
      </c>
      <c r="R13" t="s">
        <v>279</v>
      </c>
    </row>
    <row r="14" spans="15:18" ht="15.75">
      <c r="O14" s="88"/>
      <c r="P14" s="10"/>
      <c r="Q14" s="104">
        <v>2299</v>
      </c>
      <c r="R14" t="s">
        <v>279</v>
      </c>
    </row>
    <row r="15" spans="15:16" ht="15.75">
      <c r="O15" s="88"/>
      <c r="P15" s="10"/>
    </row>
    <row r="16" spans="15:18" ht="15.75">
      <c r="O16" s="87"/>
      <c r="P16" s="10"/>
      <c r="Q16" s="107">
        <v>4154</v>
      </c>
      <c r="R16" t="s">
        <v>279</v>
      </c>
    </row>
    <row r="17" spans="15:18" ht="15.75">
      <c r="O17" s="88"/>
      <c r="P17" s="10"/>
      <c r="Q17" s="108">
        <v>581</v>
      </c>
      <c r="R17" t="s">
        <v>279</v>
      </c>
    </row>
    <row r="18" spans="17:18" ht="15">
      <c r="Q18" s="107">
        <v>2500</v>
      </c>
      <c r="R18" t="s">
        <v>279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I1">
      <selection activeCell="N21" sqref="N21:O21"/>
    </sheetView>
  </sheetViews>
  <sheetFormatPr defaultColWidth="9.140625" defaultRowHeight="15"/>
  <cols>
    <col min="1" max="1" width="31.28125" style="0" customWidth="1"/>
    <col min="2" max="2" width="16.00390625" style="0" customWidth="1"/>
    <col min="3" max="3" width="18.7109375" style="0" customWidth="1"/>
    <col min="4" max="4" width="18.140625" style="0" customWidth="1"/>
    <col min="5" max="5" width="20.8515625" style="0" customWidth="1"/>
    <col min="6" max="6" width="25.00390625" style="0" bestFit="1" customWidth="1"/>
    <col min="7" max="7" width="29.8515625" style="0" bestFit="1" customWidth="1"/>
    <col min="8" max="10" width="31.28125" style="0" customWidth="1"/>
    <col min="11" max="11" width="21.28125" style="0" customWidth="1"/>
    <col min="13" max="13" width="14.140625" style="0" customWidth="1"/>
    <col min="14" max="15" width="20.00390625" style="0" customWidth="1"/>
    <col min="16" max="16384" width="9.140625" style="128" customWidth="1"/>
  </cols>
  <sheetData>
    <row r="1" spans="1:15" s="126" customFormat="1" ht="15">
      <c r="A1" s="120" t="s">
        <v>479</v>
      </c>
      <c r="B1" s="121" t="s">
        <v>480</v>
      </c>
      <c r="C1" s="121" t="s">
        <v>481</v>
      </c>
      <c r="D1" s="121" t="s">
        <v>482</v>
      </c>
      <c r="E1" s="121" t="s">
        <v>483</v>
      </c>
      <c r="F1" s="121" t="s">
        <v>484</v>
      </c>
      <c r="G1" s="121" t="s">
        <v>485</v>
      </c>
      <c r="H1" s="121" t="s">
        <v>486</v>
      </c>
      <c r="I1" s="121" t="s">
        <v>487</v>
      </c>
      <c r="J1" s="121" t="s">
        <v>488</v>
      </c>
      <c r="K1" s="121" t="s">
        <v>489</v>
      </c>
      <c r="L1" s="121" t="s">
        <v>490</v>
      </c>
      <c r="M1" s="121" t="s">
        <v>491</v>
      </c>
      <c r="N1" s="122" t="s">
        <v>492</v>
      </c>
      <c r="O1" s="123" t="s">
        <v>493</v>
      </c>
    </row>
    <row r="2" spans="1:15" s="127" customFormat="1" ht="15">
      <c r="A2" s="112" t="s">
        <v>494</v>
      </c>
      <c r="B2" s="113">
        <v>42067</v>
      </c>
      <c r="C2" s="114">
        <v>0.2916666666666667</v>
      </c>
      <c r="D2" s="113">
        <v>42068</v>
      </c>
      <c r="E2" s="114">
        <v>0.4375</v>
      </c>
      <c r="F2" s="112">
        <v>1</v>
      </c>
      <c r="G2" s="112">
        <v>0</v>
      </c>
      <c r="H2" s="112" t="s">
        <v>494</v>
      </c>
      <c r="I2" s="112" t="s">
        <v>495</v>
      </c>
      <c r="J2" s="112" t="s">
        <v>496</v>
      </c>
      <c r="K2" s="112" t="s">
        <v>497</v>
      </c>
      <c r="L2" s="112" t="s">
        <v>498</v>
      </c>
      <c r="M2" s="112">
        <v>549</v>
      </c>
      <c r="N2" s="115">
        <v>0</v>
      </c>
      <c r="O2" s="115">
        <v>263.52</v>
      </c>
    </row>
    <row r="3" spans="1:15" s="127" customFormat="1" ht="30">
      <c r="A3" s="112" t="s">
        <v>494</v>
      </c>
      <c r="B3" s="113">
        <v>42089</v>
      </c>
      <c r="C3" s="114">
        <v>0.3333333333333333</v>
      </c>
      <c r="D3" s="113">
        <v>42090</v>
      </c>
      <c r="E3" s="114">
        <v>0.3666666666666667</v>
      </c>
      <c r="F3" s="112">
        <v>1</v>
      </c>
      <c r="G3" s="112">
        <v>0</v>
      </c>
      <c r="H3" s="112" t="s">
        <v>499</v>
      </c>
      <c r="I3" s="112" t="s">
        <v>500</v>
      </c>
      <c r="J3" s="112" t="s">
        <v>501</v>
      </c>
      <c r="K3" s="112" t="s">
        <v>502</v>
      </c>
      <c r="L3" s="112" t="s">
        <v>503</v>
      </c>
      <c r="M3" s="112">
        <v>278</v>
      </c>
      <c r="N3" s="115">
        <v>0</v>
      </c>
      <c r="O3" s="115">
        <v>133.44</v>
      </c>
    </row>
    <row r="4" spans="1:15" s="127" customFormat="1" ht="30">
      <c r="A4" s="112" t="s">
        <v>494</v>
      </c>
      <c r="B4" s="113">
        <v>42093</v>
      </c>
      <c r="C4" s="114">
        <v>0.3645833333333333</v>
      </c>
      <c r="D4" s="113">
        <v>42093</v>
      </c>
      <c r="E4" s="114">
        <v>0.4166666666666667</v>
      </c>
      <c r="F4" s="112">
        <v>0</v>
      </c>
      <c r="G4" s="112">
        <v>1</v>
      </c>
      <c r="H4" s="112" t="s">
        <v>494</v>
      </c>
      <c r="I4" s="112" t="s">
        <v>495</v>
      </c>
      <c r="J4" s="112" t="s">
        <v>504</v>
      </c>
      <c r="K4" s="112" t="s">
        <v>505</v>
      </c>
      <c r="L4" s="112" t="s">
        <v>506</v>
      </c>
      <c r="M4" s="112">
        <v>29</v>
      </c>
      <c r="N4" s="115">
        <v>0</v>
      </c>
      <c r="O4" s="115">
        <v>13.92</v>
      </c>
    </row>
    <row r="5" spans="1:15" s="127" customFormat="1" ht="30">
      <c r="A5" s="112" t="s">
        <v>494</v>
      </c>
      <c r="B5" s="113">
        <v>42095</v>
      </c>
      <c r="C5" s="114">
        <v>0.375</v>
      </c>
      <c r="D5" s="113">
        <v>42095</v>
      </c>
      <c r="E5" s="114">
        <v>0.4166666666666667</v>
      </c>
      <c r="F5" s="112">
        <v>0</v>
      </c>
      <c r="G5" s="112">
        <v>1</v>
      </c>
      <c r="H5" s="112" t="s">
        <v>494</v>
      </c>
      <c r="I5" s="112" t="s">
        <v>495</v>
      </c>
      <c r="J5" s="112" t="s">
        <v>507</v>
      </c>
      <c r="K5" s="112" t="s">
        <v>505</v>
      </c>
      <c r="L5" s="112" t="s">
        <v>506</v>
      </c>
      <c r="M5" s="112">
        <v>25</v>
      </c>
      <c r="N5" s="115">
        <v>0</v>
      </c>
      <c r="O5" s="115">
        <v>12</v>
      </c>
    </row>
    <row r="6" spans="1:15" s="127" customFormat="1" ht="30">
      <c r="A6" s="112" t="s">
        <v>494</v>
      </c>
      <c r="B6" s="113">
        <v>42100</v>
      </c>
      <c r="C6" s="114">
        <v>0.375</v>
      </c>
      <c r="D6" s="113">
        <v>42100</v>
      </c>
      <c r="E6" s="114">
        <v>0.4583333333333333</v>
      </c>
      <c r="F6" s="112">
        <v>0</v>
      </c>
      <c r="G6" s="112">
        <v>1</v>
      </c>
      <c r="H6" s="112" t="s">
        <v>494</v>
      </c>
      <c r="I6" s="112" t="s">
        <v>495</v>
      </c>
      <c r="J6" s="112" t="s">
        <v>507</v>
      </c>
      <c r="K6" s="112" t="s">
        <v>505</v>
      </c>
      <c r="L6" s="112" t="s">
        <v>506</v>
      </c>
      <c r="M6" s="112">
        <v>35</v>
      </c>
      <c r="N6" s="115">
        <v>0</v>
      </c>
      <c r="O6" s="115">
        <v>16.8</v>
      </c>
    </row>
    <row r="7" spans="1:15" s="127" customFormat="1" ht="30">
      <c r="A7" s="112" t="s">
        <v>494</v>
      </c>
      <c r="B7" s="113">
        <v>42111</v>
      </c>
      <c r="C7" s="114">
        <v>0.5833333333333334</v>
      </c>
      <c r="D7" s="113">
        <v>42111</v>
      </c>
      <c r="E7" s="114">
        <v>0.7986111111111112</v>
      </c>
      <c r="F7" s="112">
        <v>1</v>
      </c>
      <c r="G7" s="112">
        <v>0</v>
      </c>
      <c r="H7" s="112" t="s">
        <v>494</v>
      </c>
      <c r="I7" s="112" t="s">
        <v>495</v>
      </c>
      <c r="J7" s="112" t="s">
        <v>508</v>
      </c>
      <c r="K7" s="112" t="s">
        <v>505</v>
      </c>
      <c r="L7" s="112" t="s">
        <v>506</v>
      </c>
      <c r="M7" s="112">
        <v>122</v>
      </c>
      <c r="N7" s="115">
        <v>0</v>
      </c>
      <c r="O7" s="115">
        <v>58.56</v>
      </c>
    </row>
    <row r="8" spans="1:15" s="127" customFormat="1" ht="30">
      <c r="A8" s="112" t="s">
        <v>494</v>
      </c>
      <c r="B8" s="113">
        <v>42117</v>
      </c>
      <c r="C8" s="114">
        <v>0.5625</v>
      </c>
      <c r="D8" s="113">
        <v>42117</v>
      </c>
      <c r="E8" s="114">
        <v>0.6666666666666666</v>
      </c>
      <c r="F8" s="112">
        <v>0</v>
      </c>
      <c r="G8" s="112">
        <v>1</v>
      </c>
      <c r="H8" s="112" t="s">
        <v>494</v>
      </c>
      <c r="I8" s="112" t="s">
        <v>495</v>
      </c>
      <c r="J8" s="112" t="s">
        <v>509</v>
      </c>
      <c r="K8" s="112" t="s">
        <v>510</v>
      </c>
      <c r="L8" s="112" t="s">
        <v>511</v>
      </c>
      <c r="M8" s="112">
        <v>40</v>
      </c>
      <c r="N8" s="115">
        <v>0</v>
      </c>
      <c r="O8" s="115">
        <v>25.6</v>
      </c>
    </row>
    <row r="9" spans="1:15" s="127" customFormat="1" ht="30">
      <c r="A9" s="112" t="s">
        <v>494</v>
      </c>
      <c r="B9" s="113">
        <v>42121</v>
      </c>
      <c r="C9" s="114">
        <v>0.2708333333333333</v>
      </c>
      <c r="D9" s="113">
        <v>42121</v>
      </c>
      <c r="E9" s="114">
        <v>0.5833333333333334</v>
      </c>
      <c r="F9" s="112">
        <v>0</v>
      </c>
      <c r="G9" s="112">
        <v>1</v>
      </c>
      <c r="H9" s="112" t="s">
        <v>494</v>
      </c>
      <c r="I9" s="112" t="s">
        <v>495</v>
      </c>
      <c r="J9" s="112" t="s">
        <v>512</v>
      </c>
      <c r="K9" s="112" t="s">
        <v>513</v>
      </c>
      <c r="L9" s="112" t="s">
        <v>514</v>
      </c>
      <c r="M9" s="112">
        <v>347</v>
      </c>
      <c r="N9" s="115">
        <v>35</v>
      </c>
      <c r="O9" s="115">
        <v>166.56</v>
      </c>
    </row>
    <row r="10" spans="1:15" s="127" customFormat="1" ht="15">
      <c r="A10" s="112" t="s">
        <v>494</v>
      </c>
      <c r="B10" s="113">
        <v>42123</v>
      </c>
      <c r="C10" s="114">
        <v>0.7291666666666666</v>
      </c>
      <c r="D10" s="113">
        <v>42123</v>
      </c>
      <c r="E10" s="114">
        <v>0.9895833333333334</v>
      </c>
      <c r="F10" s="112">
        <v>0</v>
      </c>
      <c r="G10" s="112">
        <v>1</v>
      </c>
      <c r="H10" s="112" t="s">
        <v>494</v>
      </c>
      <c r="I10" s="112" t="s">
        <v>495</v>
      </c>
      <c r="J10" s="112" t="s">
        <v>515</v>
      </c>
      <c r="K10" s="112" t="s">
        <v>497</v>
      </c>
      <c r="L10" s="112" t="s">
        <v>498</v>
      </c>
      <c r="M10" s="112">
        <v>248</v>
      </c>
      <c r="N10" s="115">
        <v>25</v>
      </c>
      <c r="O10" s="115">
        <v>119.04</v>
      </c>
    </row>
    <row r="11" spans="1:15" s="127" customFormat="1" ht="30">
      <c r="A11" s="112" t="s">
        <v>494</v>
      </c>
      <c r="B11" s="113">
        <v>42124</v>
      </c>
      <c r="C11" s="114">
        <v>0.5416666666666666</v>
      </c>
      <c r="D11" s="113">
        <v>42124</v>
      </c>
      <c r="E11" s="114">
        <v>0.71875</v>
      </c>
      <c r="F11" s="112">
        <v>0</v>
      </c>
      <c r="G11" s="112">
        <v>1</v>
      </c>
      <c r="H11" s="112" t="s">
        <v>494</v>
      </c>
      <c r="I11" s="112" t="s">
        <v>495</v>
      </c>
      <c r="J11" s="112" t="s">
        <v>516</v>
      </c>
      <c r="K11" s="112" t="s">
        <v>510</v>
      </c>
      <c r="L11" s="112" t="s">
        <v>511</v>
      </c>
      <c r="M11" s="112">
        <v>54</v>
      </c>
      <c r="N11" s="115">
        <v>0</v>
      </c>
      <c r="O11" s="115">
        <v>34.56</v>
      </c>
    </row>
    <row r="12" spans="1:15" s="127" customFormat="1" ht="15">
      <c r="A12" s="112" t="s">
        <v>494</v>
      </c>
      <c r="B12" s="113">
        <v>42132</v>
      </c>
      <c r="C12" s="114">
        <v>0.2916666666666667</v>
      </c>
      <c r="D12" s="113">
        <v>42132</v>
      </c>
      <c r="E12" s="114">
        <v>0.7708333333333334</v>
      </c>
      <c r="F12" s="112">
        <v>1</v>
      </c>
      <c r="G12" s="112">
        <v>0</v>
      </c>
      <c r="H12" s="112" t="s">
        <v>494</v>
      </c>
      <c r="I12" s="112" t="s">
        <v>495</v>
      </c>
      <c r="J12" s="112" t="s">
        <v>517</v>
      </c>
      <c r="K12" s="112" t="s">
        <v>497</v>
      </c>
      <c r="L12" s="112" t="s">
        <v>498</v>
      </c>
      <c r="M12" s="112">
        <v>250</v>
      </c>
      <c r="N12" s="115">
        <v>0</v>
      </c>
      <c r="O12" s="115">
        <v>120</v>
      </c>
    </row>
    <row r="13" spans="1:15" s="127" customFormat="1" ht="30">
      <c r="A13" s="112" t="s">
        <v>494</v>
      </c>
      <c r="B13" s="113">
        <v>42142</v>
      </c>
      <c r="C13" s="114">
        <v>0.34375</v>
      </c>
      <c r="D13" s="113">
        <v>42142</v>
      </c>
      <c r="E13" s="114">
        <v>0.625</v>
      </c>
      <c r="F13" s="112">
        <v>0</v>
      </c>
      <c r="G13" s="112">
        <v>1</v>
      </c>
      <c r="H13" s="112" t="s">
        <v>494</v>
      </c>
      <c r="I13" s="112" t="s">
        <v>495</v>
      </c>
      <c r="J13" s="112" t="s">
        <v>518</v>
      </c>
      <c r="K13" s="112" t="s">
        <v>513</v>
      </c>
      <c r="L13" s="112" t="s">
        <v>514</v>
      </c>
      <c r="M13" s="112">
        <v>401</v>
      </c>
      <c r="N13" s="115">
        <v>25</v>
      </c>
      <c r="O13" s="115">
        <v>192.48</v>
      </c>
    </row>
    <row r="14" spans="1:15" s="127" customFormat="1" ht="15">
      <c r="A14" s="112" t="s">
        <v>494</v>
      </c>
      <c r="B14" s="113">
        <v>42142</v>
      </c>
      <c r="C14" s="114">
        <v>0.5416666666666666</v>
      </c>
      <c r="D14" s="113">
        <v>42142</v>
      </c>
      <c r="E14" s="114">
        <v>0.8541666666666666</v>
      </c>
      <c r="F14" s="112">
        <v>0</v>
      </c>
      <c r="G14" s="112">
        <v>1</v>
      </c>
      <c r="H14" s="112" t="s">
        <v>494</v>
      </c>
      <c r="I14" s="112" t="s">
        <v>495</v>
      </c>
      <c r="J14" s="112" t="s">
        <v>496</v>
      </c>
      <c r="K14" s="112" t="s">
        <v>497</v>
      </c>
      <c r="L14" s="112" t="s">
        <v>498</v>
      </c>
      <c r="M14" s="112">
        <v>547</v>
      </c>
      <c r="N14" s="115">
        <v>25</v>
      </c>
      <c r="O14" s="115">
        <v>262.56</v>
      </c>
    </row>
    <row r="15" spans="1:15" s="127" customFormat="1" ht="30">
      <c r="A15" s="112" t="s">
        <v>494</v>
      </c>
      <c r="B15" s="113">
        <v>42145</v>
      </c>
      <c r="C15" s="114">
        <v>0.513888888888889</v>
      </c>
      <c r="D15" s="113">
        <v>42145</v>
      </c>
      <c r="E15" s="114">
        <v>0.8958333333333334</v>
      </c>
      <c r="F15" s="112">
        <v>0</v>
      </c>
      <c r="G15" s="112">
        <v>1</v>
      </c>
      <c r="H15" s="112" t="s">
        <v>494</v>
      </c>
      <c r="I15" s="112" t="s">
        <v>495</v>
      </c>
      <c r="J15" s="112" t="s">
        <v>519</v>
      </c>
      <c r="K15" s="112" t="s">
        <v>513</v>
      </c>
      <c r="L15" s="112" t="s">
        <v>514</v>
      </c>
      <c r="M15" s="112">
        <v>572</v>
      </c>
      <c r="N15" s="115">
        <v>80</v>
      </c>
      <c r="O15" s="115">
        <v>274.56</v>
      </c>
    </row>
    <row r="16" spans="1:15" s="127" customFormat="1" ht="30">
      <c r="A16" s="112" t="s">
        <v>494</v>
      </c>
      <c r="B16" s="113">
        <v>42191</v>
      </c>
      <c r="C16" s="114">
        <v>0.3333333333333333</v>
      </c>
      <c r="D16" s="113">
        <v>42201</v>
      </c>
      <c r="E16" s="114">
        <v>0.5729166666666666</v>
      </c>
      <c r="F16" s="112">
        <v>1</v>
      </c>
      <c r="G16" s="112">
        <v>0</v>
      </c>
      <c r="H16" s="112" t="s">
        <v>494</v>
      </c>
      <c r="I16" s="112" t="s">
        <v>495</v>
      </c>
      <c r="J16" s="112" t="s">
        <v>520</v>
      </c>
      <c r="K16" s="112" t="s">
        <v>505</v>
      </c>
      <c r="L16" s="112" t="s">
        <v>506</v>
      </c>
      <c r="M16" s="112">
        <v>1011</v>
      </c>
      <c r="N16" s="115">
        <v>0</v>
      </c>
      <c r="O16" s="115">
        <v>485.28</v>
      </c>
    </row>
    <row r="17" spans="1:15" s="127" customFormat="1" ht="15">
      <c r="A17" s="112" t="s">
        <v>494</v>
      </c>
      <c r="B17" s="113">
        <v>42238</v>
      </c>
      <c r="C17" s="114">
        <v>0.7083333333333334</v>
      </c>
      <c r="D17" s="113">
        <v>42238</v>
      </c>
      <c r="E17" s="114">
        <v>0.9375</v>
      </c>
      <c r="F17" s="112">
        <v>0</v>
      </c>
      <c r="G17" s="112">
        <v>1</v>
      </c>
      <c r="H17" s="112" t="s">
        <v>494</v>
      </c>
      <c r="I17" s="112" t="s">
        <v>495</v>
      </c>
      <c r="J17" s="112" t="s">
        <v>521</v>
      </c>
      <c r="K17" s="112" t="s">
        <v>497</v>
      </c>
      <c r="L17" s="112" t="s">
        <v>498</v>
      </c>
      <c r="M17" s="112">
        <v>402</v>
      </c>
      <c r="N17" s="115">
        <v>25</v>
      </c>
      <c r="O17" s="115">
        <v>192.96</v>
      </c>
    </row>
    <row r="18" spans="1:15" s="127" customFormat="1" ht="30">
      <c r="A18" s="112" t="s">
        <v>494</v>
      </c>
      <c r="B18" s="113">
        <v>42299</v>
      </c>
      <c r="C18" s="114">
        <v>0.3958333333333333</v>
      </c>
      <c r="D18" s="113">
        <v>42299</v>
      </c>
      <c r="E18" s="114">
        <v>0.8472222222222222</v>
      </c>
      <c r="F18" s="112">
        <v>0</v>
      </c>
      <c r="G18" s="112">
        <v>1</v>
      </c>
      <c r="H18" s="112" t="s">
        <v>494</v>
      </c>
      <c r="I18" s="112" t="s">
        <v>522</v>
      </c>
      <c r="J18" s="112" t="s">
        <v>509</v>
      </c>
      <c r="K18" s="112" t="s">
        <v>523</v>
      </c>
      <c r="L18" s="112" t="s">
        <v>524</v>
      </c>
      <c r="M18" s="112">
        <v>252</v>
      </c>
      <c r="N18" s="115">
        <v>25</v>
      </c>
      <c r="O18" s="115">
        <v>120.96</v>
      </c>
    </row>
    <row r="19" spans="1:15" s="127" customFormat="1" ht="30">
      <c r="A19" s="112" t="s">
        <v>494</v>
      </c>
      <c r="B19" s="113">
        <v>42321</v>
      </c>
      <c r="C19" s="114">
        <v>0.5208333333333334</v>
      </c>
      <c r="D19" s="113">
        <v>42321</v>
      </c>
      <c r="E19" s="114">
        <v>0.7083333333333334</v>
      </c>
      <c r="F19" s="112">
        <v>0</v>
      </c>
      <c r="G19" s="112">
        <v>1</v>
      </c>
      <c r="H19" s="112" t="s">
        <v>494</v>
      </c>
      <c r="I19" s="112" t="s">
        <v>525</v>
      </c>
      <c r="J19" s="112" t="s">
        <v>526</v>
      </c>
      <c r="K19" s="112" t="s">
        <v>527</v>
      </c>
      <c r="L19" s="112" t="s">
        <v>528</v>
      </c>
      <c r="M19" s="112">
        <v>14</v>
      </c>
      <c r="N19" s="115">
        <v>0</v>
      </c>
      <c r="O19" s="115">
        <v>28.7</v>
      </c>
    </row>
    <row r="20" spans="1:15" s="127" customFormat="1" ht="15">
      <c r="A20" s="116" t="s">
        <v>494</v>
      </c>
      <c r="B20" s="118">
        <v>42324</v>
      </c>
      <c r="C20" s="119">
        <v>0.625</v>
      </c>
      <c r="D20" s="118">
        <v>42325</v>
      </c>
      <c r="E20" s="119">
        <v>0.020833333333333332</v>
      </c>
      <c r="F20" s="116">
        <v>0</v>
      </c>
      <c r="G20" s="116">
        <v>1</v>
      </c>
      <c r="H20" s="116" t="s">
        <v>494</v>
      </c>
      <c r="I20" s="116" t="s">
        <v>529</v>
      </c>
      <c r="J20" s="116" t="s">
        <v>530</v>
      </c>
      <c r="K20" s="116" t="s">
        <v>497</v>
      </c>
      <c r="L20" s="116" t="s">
        <v>498</v>
      </c>
      <c r="M20" s="116">
        <v>557</v>
      </c>
      <c r="N20" s="117">
        <v>25</v>
      </c>
      <c r="O20" s="117">
        <v>267.36</v>
      </c>
    </row>
    <row r="21" spans="1:15" s="127" customFormat="1" ht="15">
      <c r="A21" s="124" t="s">
        <v>24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5">
        <f>SUM(N2:N20)</f>
        <v>265</v>
      </c>
      <c r="O21" s="125">
        <v>2788.86</v>
      </c>
    </row>
    <row r="22" spans="1:15" s="127" customFormat="1" ht="1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  <c r="O22" s="11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43">
      <selection activeCell="B76" sqref="B76"/>
    </sheetView>
  </sheetViews>
  <sheetFormatPr defaultColWidth="9.140625" defaultRowHeight="15"/>
  <cols>
    <col min="1" max="1" width="20.7109375" style="0" customWidth="1"/>
    <col min="2" max="2" width="43.7109375" style="0" customWidth="1"/>
    <col min="3" max="3" width="22.57421875" style="0" bestFit="1" customWidth="1"/>
    <col min="4" max="4" width="10.57421875" style="160" bestFit="1" customWidth="1"/>
  </cols>
  <sheetData>
    <row r="1" spans="1:4" ht="15.75" thickBot="1">
      <c r="A1" s="166" t="s">
        <v>532</v>
      </c>
      <c r="B1" s="166"/>
      <c r="C1" s="166"/>
      <c r="D1" s="166"/>
    </row>
    <row r="2" spans="1:4" ht="15.75" thickBot="1">
      <c r="A2" s="129" t="s">
        <v>533</v>
      </c>
      <c r="B2" s="129" t="s">
        <v>534</v>
      </c>
      <c r="C2" s="129" t="s">
        <v>535</v>
      </c>
      <c r="D2" s="154" t="s">
        <v>536</v>
      </c>
    </row>
    <row r="3" spans="1:4" ht="15.75" thickBot="1">
      <c r="A3" s="130" t="s">
        <v>537</v>
      </c>
      <c r="B3" s="131" t="s">
        <v>538</v>
      </c>
      <c r="C3" s="131" t="s">
        <v>539</v>
      </c>
      <c r="D3" s="155">
        <v>71.55</v>
      </c>
    </row>
    <row r="4" spans="1:4" ht="15.75" thickBot="1">
      <c r="A4" s="132" t="s">
        <v>24</v>
      </c>
      <c r="B4" s="133"/>
      <c r="C4" s="133"/>
      <c r="D4" s="155">
        <v>71.55</v>
      </c>
    </row>
    <row r="5" spans="1:4" ht="15.75" thickBot="1">
      <c r="A5" s="134"/>
      <c r="B5" s="133"/>
      <c r="C5" s="133"/>
      <c r="D5" s="156"/>
    </row>
    <row r="6" spans="1:4" ht="15.75" thickBot="1">
      <c r="A6" s="130" t="s">
        <v>540</v>
      </c>
      <c r="B6" s="131" t="s">
        <v>541</v>
      </c>
      <c r="C6" s="131" t="s">
        <v>539</v>
      </c>
      <c r="D6" s="155">
        <v>71.55</v>
      </c>
    </row>
    <row r="7" spans="1:4" ht="15.75" thickBot="1">
      <c r="A7" s="135" t="s">
        <v>24</v>
      </c>
      <c r="B7" s="133"/>
      <c r="C7" s="133"/>
      <c r="D7" s="157">
        <v>71.55</v>
      </c>
    </row>
    <row r="8" spans="1:4" ht="15.75" thickBot="1">
      <c r="A8" s="134"/>
      <c r="B8" s="133"/>
      <c r="C8" s="133"/>
      <c r="D8" s="156"/>
    </row>
    <row r="9" spans="1:4" ht="15.75" thickBot="1">
      <c r="A9" s="130" t="s">
        <v>542</v>
      </c>
      <c r="B9" s="131" t="s">
        <v>543</v>
      </c>
      <c r="C9" s="131" t="s">
        <v>539</v>
      </c>
      <c r="D9" s="155">
        <v>301.65</v>
      </c>
    </row>
    <row r="10" spans="1:4" ht="15.75" thickBot="1">
      <c r="A10" s="132" t="s">
        <v>24</v>
      </c>
      <c r="B10" s="133"/>
      <c r="C10" s="133"/>
      <c r="D10" s="155">
        <v>301.65</v>
      </c>
    </row>
    <row r="11" spans="1:4" ht="15.75" thickBot="1">
      <c r="A11" s="134"/>
      <c r="B11" s="133"/>
      <c r="C11" s="133"/>
      <c r="D11" s="156"/>
    </row>
    <row r="12" spans="1:4" ht="15.75" thickBot="1">
      <c r="A12" s="130" t="s">
        <v>544</v>
      </c>
      <c r="B12" s="131" t="s">
        <v>545</v>
      </c>
      <c r="C12" s="131" t="s">
        <v>539</v>
      </c>
      <c r="D12" s="155">
        <v>301.65</v>
      </c>
    </row>
    <row r="13" spans="1:4" ht="15.75" thickBot="1">
      <c r="A13" s="135" t="s">
        <v>24</v>
      </c>
      <c r="B13" s="133"/>
      <c r="C13" s="133"/>
      <c r="D13" s="157">
        <v>301.65</v>
      </c>
    </row>
    <row r="14" spans="1:4" ht="15.75" thickBot="1">
      <c r="A14" s="134"/>
      <c r="B14" s="133"/>
      <c r="C14" s="133"/>
      <c r="D14" s="156"/>
    </row>
    <row r="15" spans="1:4" ht="15.75" thickBot="1">
      <c r="A15" s="130" t="s">
        <v>546</v>
      </c>
      <c r="B15" s="131" t="s">
        <v>547</v>
      </c>
      <c r="C15" s="131" t="s">
        <v>539</v>
      </c>
      <c r="D15" s="155">
        <v>212.4</v>
      </c>
    </row>
    <row r="16" spans="1:4" ht="15.75" thickBot="1">
      <c r="A16" s="132" t="s">
        <v>24</v>
      </c>
      <c r="B16" s="133"/>
      <c r="C16" s="133"/>
      <c r="D16" s="155">
        <v>212.4</v>
      </c>
    </row>
    <row r="17" spans="1:4" ht="15.75" thickBot="1">
      <c r="A17" s="134"/>
      <c r="B17" s="133"/>
      <c r="C17" s="133"/>
      <c r="D17" s="156"/>
    </row>
    <row r="18" spans="1:4" ht="15.75" thickBot="1">
      <c r="A18" s="130" t="s">
        <v>548</v>
      </c>
      <c r="B18" s="131" t="s">
        <v>549</v>
      </c>
      <c r="C18" s="131" t="s">
        <v>539</v>
      </c>
      <c r="D18" s="155">
        <v>231.6</v>
      </c>
    </row>
    <row r="19" spans="1:4" ht="15.75" thickBot="1">
      <c r="A19" s="135" t="s">
        <v>24</v>
      </c>
      <c r="B19" s="133"/>
      <c r="C19" s="133"/>
      <c r="D19" s="157">
        <v>231.6</v>
      </c>
    </row>
    <row r="20" spans="1:4" ht="15.75" thickBot="1">
      <c r="A20" s="134"/>
      <c r="B20" s="133"/>
      <c r="C20" s="133"/>
      <c r="D20" s="156"/>
    </row>
    <row r="21" spans="1:4" ht="15.75" thickBot="1">
      <c r="A21" s="130" t="s">
        <v>550</v>
      </c>
      <c r="B21" s="131" t="s">
        <v>549</v>
      </c>
      <c r="C21" s="131" t="s">
        <v>539</v>
      </c>
      <c r="D21" s="155">
        <v>231.6</v>
      </c>
    </row>
    <row r="22" spans="1:4" ht="15.75" thickBot="1">
      <c r="A22" s="132" t="s">
        <v>24</v>
      </c>
      <c r="B22" s="133"/>
      <c r="C22" s="133"/>
      <c r="D22" s="155">
        <v>231.6</v>
      </c>
    </row>
    <row r="23" spans="1:4" ht="15.75" thickBot="1">
      <c r="A23" s="134"/>
      <c r="B23" s="133"/>
      <c r="C23" s="133"/>
      <c r="D23" s="156"/>
    </row>
    <row r="24" spans="1:4" ht="15.75" thickBot="1">
      <c r="A24" s="130" t="s">
        <v>551</v>
      </c>
      <c r="B24" s="131" t="s">
        <v>552</v>
      </c>
      <c r="C24" s="131" t="s">
        <v>539</v>
      </c>
      <c r="D24" s="155">
        <v>0</v>
      </c>
    </row>
    <row r="25" spans="1:4" ht="15.75" thickBot="1">
      <c r="A25" s="135" t="s">
        <v>24</v>
      </c>
      <c r="B25" s="133"/>
      <c r="C25" s="133"/>
      <c r="D25" s="157">
        <v>0</v>
      </c>
    </row>
    <row r="26" spans="1:4" ht="15.75" thickBot="1">
      <c r="A26" s="134"/>
      <c r="B26" s="133"/>
      <c r="C26" s="133"/>
      <c r="D26" s="156"/>
    </row>
    <row r="27" spans="1:4" ht="15.75" thickBot="1">
      <c r="A27" s="130" t="s">
        <v>553</v>
      </c>
      <c r="B27" s="131" t="s">
        <v>543</v>
      </c>
      <c r="C27" s="131" t="s">
        <v>539</v>
      </c>
      <c r="D27" s="155">
        <v>0</v>
      </c>
    </row>
    <row r="28" spans="1:4" ht="15.75" thickBot="1">
      <c r="A28" s="132" t="s">
        <v>24</v>
      </c>
      <c r="B28" s="133"/>
      <c r="C28" s="133"/>
      <c r="D28" s="155">
        <v>0</v>
      </c>
    </row>
    <row r="29" spans="1:4" ht="15.75" thickBot="1">
      <c r="A29" s="134"/>
      <c r="B29" s="133"/>
      <c r="C29" s="133"/>
      <c r="D29" s="156"/>
    </row>
    <row r="30" spans="1:4" ht="15.75" thickBot="1">
      <c r="A30" s="130" t="s">
        <v>554</v>
      </c>
      <c r="B30" s="131" t="s">
        <v>555</v>
      </c>
      <c r="C30" s="131" t="s">
        <v>539</v>
      </c>
      <c r="D30" s="155">
        <v>0</v>
      </c>
    </row>
    <row r="31" spans="1:4" ht="15.75" thickBot="1">
      <c r="A31" s="135" t="s">
        <v>24</v>
      </c>
      <c r="B31" s="133"/>
      <c r="C31" s="133"/>
      <c r="D31" s="157">
        <v>0</v>
      </c>
    </row>
    <row r="32" spans="1:4" ht="15.75" thickBot="1">
      <c r="A32" s="134"/>
      <c r="B32" s="133"/>
      <c r="C32" s="133"/>
      <c r="D32" s="156"/>
    </row>
    <row r="33" spans="1:4" ht="15.75" thickBot="1">
      <c r="A33" s="130" t="s">
        <v>556</v>
      </c>
      <c r="B33" s="131" t="s">
        <v>557</v>
      </c>
      <c r="C33" s="131" t="s">
        <v>539</v>
      </c>
      <c r="D33" s="155">
        <v>71.55</v>
      </c>
    </row>
    <row r="34" spans="1:4" ht="15.75" thickBot="1">
      <c r="A34" s="132" t="s">
        <v>24</v>
      </c>
      <c r="B34" s="133"/>
      <c r="C34" s="133"/>
      <c r="D34" s="155">
        <v>71.55</v>
      </c>
    </row>
    <row r="35" spans="1:4" ht="15.75" thickBot="1">
      <c r="A35" s="134"/>
      <c r="B35" s="133"/>
      <c r="C35" s="133"/>
      <c r="D35" s="156"/>
    </row>
    <row r="36" spans="1:4" ht="15.75" thickBot="1">
      <c r="A36" s="130" t="s">
        <v>558</v>
      </c>
      <c r="B36" s="131" t="s">
        <v>559</v>
      </c>
      <c r="C36" s="131" t="s">
        <v>539</v>
      </c>
      <c r="D36" s="155">
        <v>551.7</v>
      </c>
    </row>
    <row r="37" spans="1:4" ht="15.75" thickBot="1">
      <c r="A37" s="135" t="s">
        <v>24</v>
      </c>
      <c r="B37" s="133"/>
      <c r="C37" s="133"/>
      <c r="D37" s="157">
        <v>551.7</v>
      </c>
    </row>
    <row r="38" spans="1:4" ht="15.75" thickBot="1">
      <c r="A38" s="134"/>
      <c r="B38" s="133"/>
      <c r="C38" s="133"/>
      <c r="D38" s="156"/>
    </row>
    <row r="39" spans="1:4" ht="15.75" thickBot="1">
      <c r="A39" s="130" t="s">
        <v>560</v>
      </c>
      <c r="B39" s="131" t="s">
        <v>561</v>
      </c>
      <c r="C39" s="131" t="s">
        <v>539</v>
      </c>
      <c r="D39" s="155">
        <v>711.75</v>
      </c>
    </row>
    <row r="40" spans="1:4" ht="15.75" thickBot="1">
      <c r="A40" s="132" t="s">
        <v>24</v>
      </c>
      <c r="B40" s="133"/>
      <c r="C40" s="133"/>
      <c r="D40" s="155">
        <v>711.75</v>
      </c>
    </row>
    <row r="41" spans="1:4" ht="15.75" thickBot="1">
      <c r="A41" s="134"/>
      <c r="B41" s="133"/>
      <c r="C41" s="133"/>
      <c r="D41" s="156"/>
    </row>
    <row r="42" spans="1:4" ht="15.75" thickBot="1">
      <c r="A42" s="130" t="s">
        <v>562</v>
      </c>
      <c r="B42" s="131" t="s">
        <v>563</v>
      </c>
      <c r="C42" s="131" t="s">
        <v>539</v>
      </c>
      <c r="D42" s="155">
        <v>551.7</v>
      </c>
    </row>
    <row r="43" spans="1:4" ht="15.75" thickBot="1">
      <c r="A43" s="135" t="s">
        <v>24</v>
      </c>
      <c r="B43" s="133"/>
      <c r="C43" s="133"/>
      <c r="D43" s="157">
        <v>551.7</v>
      </c>
    </row>
    <row r="44" spans="1:4" ht="15.75" thickBot="1">
      <c r="A44" s="134"/>
      <c r="B44" s="133"/>
      <c r="C44" s="133"/>
      <c r="D44" s="156"/>
    </row>
    <row r="45" spans="1:4" ht="15.75" thickBot="1">
      <c r="A45" s="130" t="s">
        <v>564</v>
      </c>
      <c r="B45" s="131" t="s">
        <v>565</v>
      </c>
      <c r="C45" s="131" t="s">
        <v>539</v>
      </c>
      <c r="D45" s="155">
        <v>231.6</v>
      </c>
    </row>
    <row r="46" spans="1:4" ht="15.75" thickBot="1">
      <c r="A46" s="132" t="s">
        <v>24</v>
      </c>
      <c r="B46" s="133"/>
      <c r="C46" s="133"/>
      <c r="D46" s="155">
        <v>231.6</v>
      </c>
    </row>
    <row r="47" spans="1:4" ht="15.75" thickBot="1">
      <c r="A47" s="134"/>
      <c r="B47" s="133"/>
      <c r="C47" s="133"/>
      <c r="D47" s="156"/>
    </row>
    <row r="48" spans="1:4" ht="15.75" thickBot="1">
      <c r="A48" s="130" t="s">
        <v>566</v>
      </c>
      <c r="B48" s="131" t="s">
        <v>567</v>
      </c>
      <c r="C48" s="131" t="s">
        <v>539</v>
      </c>
      <c r="D48" s="155">
        <v>231.6</v>
      </c>
    </row>
    <row r="49" spans="1:4" ht="15.75" thickBot="1">
      <c r="A49" s="135" t="s">
        <v>24</v>
      </c>
      <c r="B49" s="133"/>
      <c r="C49" s="133"/>
      <c r="D49" s="157">
        <v>231.6</v>
      </c>
    </row>
    <row r="50" spans="1:4" ht="15.75" thickBot="1">
      <c r="A50" s="134"/>
      <c r="B50" s="133"/>
      <c r="C50" s="133"/>
      <c r="D50" s="156"/>
    </row>
    <row r="51" spans="1:4" ht="15.75" thickBot="1">
      <c r="A51" s="130" t="s">
        <v>568</v>
      </c>
      <c r="B51" s="131" t="s">
        <v>555</v>
      </c>
      <c r="C51" s="131" t="s">
        <v>539</v>
      </c>
      <c r="D51" s="155">
        <v>391.65</v>
      </c>
    </row>
    <row r="52" spans="1:4" ht="15.75" thickBot="1">
      <c r="A52" s="132" t="s">
        <v>24</v>
      </c>
      <c r="B52" s="133"/>
      <c r="C52" s="133"/>
      <c r="D52" s="155">
        <v>391.65</v>
      </c>
    </row>
    <row r="53" spans="1:4" ht="15.75" thickBot="1">
      <c r="A53" s="134"/>
      <c r="B53" s="133"/>
      <c r="C53" s="133"/>
      <c r="D53" s="156"/>
    </row>
    <row r="54" spans="1:4" ht="15.75" thickBot="1">
      <c r="A54" s="130" t="s">
        <v>569</v>
      </c>
      <c r="B54" s="131" t="s">
        <v>570</v>
      </c>
      <c r="C54" s="131" t="s">
        <v>539</v>
      </c>
      <c r="D54" s="155">
        <v>67.5</v>
      </c>
    </row>
    <row r="55" spans="1:4" ht="15.75" thickBot="1">
      <c r="A55" s="135" t="s">
        <v>24</v>
      </c>
      <c r="B55" s="133"/>
      <c r="C55" s="133"/>
      <c r="D55" s="157">
        <v>67.5</v>
      </c>
    </row>
    <row r="56" spans="1:4" ht="15.75" thickBot="1">
      <c r="A56" s="134"/>
      <c r="B56" s="133"/>
      <c r="C56" s="133"/>
      <c r="D56" s="156"/>
    </row>
    <row r="57" spans="1:4" ht="15.75" thickBot="1">
      <c r="A57" s="130" t="s">
        <v>571</v>
      </c>
      <c r="B57" s="131" t="s">
        <v>570</v>
      </c>
      <c r="C57" s="131" t="s">
        <v>539</v>
      </c>
      <c r="D57" s="155">
        <v>67.5</v>
      </c>
    </row>
    <row r="58" spans="1:4" ht="15.75" thickBot="1">
      <c r="A58" s="132" t="s">
        <v>24</v>
      </c>
      <c r="B58" s="133"/>
      <c r="C58" s="133"/>
      <c r="D58" s="155">
        <v>67.5</v>
      </c>
    </row>
    <row r="59" spans="1:4" ht="15.75" thickBot="1">
      <c r="A59" s="134"/>
      <c r="B59" s="133"/>
      <c r="C59" s="133"/>
      <c r="D59" s="156"/>
    </row>
    <row r="60" spans="1:4" ht="15.75" thickBot="1">
      <c r="A60" s="130" t="s">
        <v>572</v>
      </c>
      <c r="B60" s="131" t="s">
        <v>573</v>
      </c>
      <c r="C60" s="131" t="s">
        <v>539</v>
      </c>
      <c r="D60" s="155">
        <v>231.6</v>
      </c>
    </row>
    <row r="61" spans="1:4" ht="15.75" thickBot="1">
      <c r="A61" s="135" t="s">
        <v>24</v>
      </c>
      <c r="B61" s="133"/>
      <c r="C61" s="133"/>
      <c r="D61" s="157">
        <v>231.6</v>
      </c>
    </row>
    <row r="62" spans="1:4" ht="15.75" thickBot="1">
      <c r="A62" s="134"/>
      <c r="B62" s="136"/>
      <c r="C62" s="136"/>
      <c r="D62" s="158"/>
    </row>
    <row r="63" spans="1:4" ht="15.75" thickBot="1">
      <c r="A63" s="130" t="s">
        <v>574</v>
      </c>
      <c r="B63" s="131" t="s">
        <v>575</v>
      </c>
      <c r="C63" s="131" t="s">
        <v>539</v>
      </c>
      <c r="D63" s="155">
        <v>231.6</v>
      </c>
    </row>
    <row r="64" spans="1:4" ht="15.75" thickBot="1">
      <c r="A64" s="132" t="s">
        <v>24</v>
      </c>
      <c r="B64" s="137"/>
      <c r="C64" s="137"/>
      <c r="D64" s="155">
        <v>231.6</v>
      </c>
    </row>
    <row r="65" spans="1:4" ht="15.75" thickBot="1">
      <c r="A65" s="134"/>
      <c r="B65" s="136"/>
      <c r="C65" s="136"/>
      <c r="D65" s="158"/>
    </row>
    <row r="66" spans="1:4" ht="15.75" customHeight="1" thickBot="1">
      <c r="A66" s="170" t="s">
        <v>581</v>
      </c>
      <c r="B66" s="171"/>
      <c r="C66" s="172"/>
      <c r="D66" s="159">
        <v>4761.75</v>
      </c>
    </row>
    <row r="67" ht="15.75" thickBot="1"/>
    <row r="68" spans="1:4" ht="15.75" thickBot="1">
      <c r="A68" s="167" t="s">
        <v>580</v>
      </c>
      <c r="B68" s="168"/>
      <c r="C68" s="169"/>
      <c r="D68" s="155">
        <v>721</v>
      </c>
    </row>
    <row r="69" ht="15.75" thickBot="1"/>
    <row r="70" spans="1:4" ht="15.75" thickBot="1">
      <c r="A70" s="170" t="s">
        <v>576</v>
      </c>
      <c r="B70" s="171"/>
      <c r="C70" s="171"/>
      <c r="D70" s="159">
        <f>D66+D68</f>
        <v>5482.75</v>
      </c>
    </row>
  </sheetData>
  <sheetProtection/>
  <mergeCells count="4">
    <mergeCell ref="A1:D1"/>
    <mergeCell ref="A68:C68"/>
    <mergeCell ref="A70:C70"/>
    <mergeCell ref="A66:C66"/>
  </mergeCells>
  <hyperlinks>
    <hyperlink ref="A3" r:id="rId1" display="https://www2.scdp.gov.br/novoscdp/pages/consultar_solicitacao/consultar_solicitacao_detalhes.xhtml?idPcdp=11413163"/>
    <hyperlink ref="A6" r:id="rId2" display="https://www2.scdp.gov.br/novoscdp/pages/consultar_solicitacao/consultar_solicitacao_detalhes.xhtml?idPcdp=11538914"/>
    <hyperlink ref="A9" r:id="rId3" display="https://www2.scdp.gov.br/novoscdp/pages/consultar_solicitacao/consultar_solicitacao_detalhes.xhtml?idPcdp=11560712"/>
    <hyperlink ref="A12" r:id="rId4" display="https://www2.scdp.gov.br/novoscdp/pages/consultar_solicitacao/consultar_solicitacao_detalhes.xhtml?idPcdp=11560821"/>
    <hyperlink ref="A15" r:id="rId5" display="https://www2.scdp.gov.br/novoscdp/pages/consultar_solicitacao/consultar_solicitacao_detalhes.xhtml?idPcdp=11560870"/>
    <hyperlink ref="A18" r:id="rId6" display="https://www2.scdp.gov.br/novoscdp/pages/consultar_solicitacao/consultar_solicitacao_detalhes.xhtml?idPcdp=11581261"/>
    <hyperlink ref="A21" r:id="rId7" display="https://www2.scdp.gov.br/novoscdp/pages/consultar_solicitacao/consultar_solicitacao_detalhes.xhtml?idPcdp=11588545"/>
    <hyperlink ref="A24" r:id="rId8" display="https://www2.scdp.gov.br/novoscdp/pages/consultar_solicitacao/consultar_solicitacao_detalhes.xhtml?idPcdp=11588643"/>
    <hyperlink ref="A27" r:id="rId9" display="https://www2.scdp.gov.br/novoscdp/pages/consultar_solicitacao/consultar_solicitacao_detalhes.xhtml?idPcdp=11588697"/>
    <hyperlink ref="A30" r:id="rId10" display="https://www2.scdp.gov.br/novoscdp/pages/consultar_solicitacao/consultar_solicitacao_detalhes.xhtml?idPcdp=11788116"/>
    <hyperlink ref="A33" r:id="rId11" display="https://www2.scdp.gov.br/novoscdp/pages/consultar_solicitacao/consultar_solicitacao_detalhes.xhtml?idPcdp=12002213"/>
    <hyperlink ref="A36" r:id="rId12" display="https://www2.scdp.gov.br/novoscdp/pages/consultar_solicitacao/consultar_solicitacao_detalhes.xhtml?idPcdp=12064366"/>
    <hyperlink ref="A39" r:id="rId13" display="https://www2.scdp.gov.br/novoscdp/pages/consultar_solicitacao/consultar_solicitacao_detalhes.xhtml?idPcdp=12101081"/>
    <hyperlink ref="A42" r:id="rId14" display="https://www2.scdp.gov.br/novoscdp/pages/consultar_solicitacao/consultar_solicitacao_detalhes.xhtml?idPcdp=12034286"/>
    <hyperlink ref="A45" r:id="rId15" display="https://www2.scdp.gov.br/novoscdp/pages/consultar_solicitacao/consultar_solicitacao_detalhes.xhtml?idPcdp=12209427"/>
    <hyperlink ref="A48" r:id="rId16" display="https://www2.scdp.gov.br/novoscdp/pages/consultar_solicitacao/consultar_solicitacao_detalhes.xhtml?idPcdp=12209879"/>
    <hyperlink ref="A51" r:id="rId17" display="https://www2.scdp.gov.br/novoscdp/pages/consultar_solicitacao/consultar_solicitacao_detalhes.xhtml?idPcdp=12241648"/>
    <hyperlink ref="A54" r:id="rId18" display="https://www2.scdp.gov.br/novoscdp/pages/consultar_solicitacao/consultar_solicitacao_detalhes.xhtml?idPcdp=12243187"/>
    <hyperlink ref="A57" r:id="rId19" display="https://www2.scdp.gov.br/novoscdp/pages/consultar_solicitacao/consultar_solicitacao_detalhes.xhtml?idPcdp=12243530"/>
    <hyperlink ref="A60" r:id="rId20" display="https://www2.scdp.gov.br/novoscdp/pages/consultar_solicitacao/consultar_solicitacao_detalhes.xhtml?idPcdp=12268784"/>
    <hyperlink ref="A63" r:id="rId21" display="https://www2.scdp.gov.br/novoscdp/pages/consultar_solicitacao/consultar_solicitacao_detalhes.xhtml?idPcdp=12268766"/>
  </hyperlinks>
  <printOptions/>
  <pageMargins left="0.511811024" right="0.511811024" top="0.787401575" bottom="0.787401575" header="0.31496062" footer="0.31496062"/>
  <pageSetup horizontalDpi="600" verticalDpi="600" orientation="portrait" paperSize="9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proplan-p057347</dc:creator>
  <cp:keywords/>
  <dc:description/>
  <cp:lastModifiedBy>proplan-p077058</cp:lastModifiedBy>
  <dcterms:created xsi:type="dcterms:W3CDTF">2013-05-07T17:06:03Z</dcterms:created>
  <dcterms:modified xsi:type="dcterms:W3CDTF">2017-05-05T18:27:32Z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