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9440" windowHeight="11385" activeTab="1"/>
  </bookViews>
  <sheets>
    <sheet name="Capital ICB" sheetId="1" r:id="rId1"/>
    <sheet name="Resumo da UA" sheetId="2" r:id="rId2"/>
    <sheet name="Custeio Sistema ICB" sheetId="3" r:id="rId3"/>
    <sheet name="custeio ICB" sheetId="4" r:id="rId4"/>
  </sheets>
  <externalReferences>
    <externalReference r:id="rId7"/>
  </externalReferences>
  <definedNames>
    <definedName name="_xlfn.SUMIFS" hidden="1">#NAME?</definedName>
  </definedNames>
  <calcPr fullCalcOnLoad="1"/>
</workbook>
</file>

<file path=xl/sharedStrings.xml><?xml version="1.0" encoding="utf-8"?>
<sst xmlns="http://schemas.openxmlformats.org/spreadsheetml/2006/main" count="3394" uniqueCount="722">
  <si>
    <t>Empresa</t>
  </si>
  <si>
    <t>ID</t>
  </si>
  <si>
    <t>Item</t>
  </si>
  <si>
    <t>Nome</t>
  </si>
  <si>
    <t>Valor Uni R$</t>
  </si>
  <si>
    <t>Valor Tot R$</t>
  </si>
  <si>
    <t>SIAFI</t>
  </si>
  <si>
    <t>Modalidade</t>
  </si>
  <si>
    <t>Pré-Empenho</t>
  </si>
  <si>
    <t>UGR</t>
  </si>
  <si>
    <t>PTRES</t>
  </si>
  <si>
    <t>Fonte</t>
  </si>
  <si>
    <t>PI - Enq.</t>
  </si>
  <si>
    <t>PI - Ação</t>
  </si>
  <si>
    <t>PI - Etapa</t>
  </si>
  <si>
    <t>PI - Categoria</t>
  </si>
  <si>
    <t>PI - Modalidade</t>
  </si>
  <si>
    <t>Unidade</t>
  </si>
  <si>
    <t xml:space="preserve">Qtde </t>
  </si>
  <si>
    <t>Capital (R$)</t>
  </si>
  <si>
    <t>Custeio (R$)</t>
  </si>
  <si>
    <t>Saldo Restante</t>
  </si>
  <si>
    <t>Total</t>
  </si>
  <si>
    <t xml:space="preserve">Saldo da Matriz </t>
  </si>
  <si>
    <t xml:space="preserve">INSTITUTO DE CIÊNCIAS BIOMÉDICAS </t>
  </si>
  <si>
    <t>Diárias</t>
  </si>
  <si>
    <t>Nº do Empenho</t>
  </si>
  <si>
    <t>Descrição</t>
  </si>
  <si>
    <t>Valor Inicial</t>
  </si>
  <si>
    <t>Complemento / Cancelamento</t>
  </si>
  <si>
    <t>Utilizado</t>
  </si>
  <si>
    <t>Saldo</t>
  </si>
  <si>
    <t>Diárias - Servidores</t>
  </si>
  <si>
    <t>Transportes</t>
  </si>
  <si>
    <t>Complemento/ Cancelamento</t>
  </si>
  <si>
    <t>2016NE000015</t>
  </si>
  <si>
    <t>Pregão 57/2015</t>
  </si>
  <si>
    <t>9.3</t>
  </si>
  <si>
    <t>LUCADEMA CIENTIFICA EIRELI - EPP</t>
  </si>
  <si>
    <t>153528</t>
  </si>
  <si>
    <t>108127</t>
  </si>
  <si>
    <t>0112</t>
  </si>
  <si>
    <t>M</t>
  </si>
  <si>
    <t>ICB0</t>
  </si>
  <si>
    <t>G</t>
  </si>
  <si>
    <t>1932</t>
  </si>
  <si>
    <t>N</t>
  </si>
  <si>
    <t>Eletrodo combinado universal de vidro, referência interna Ag/AgCl, para uso geral no laboratório, com junção cerâmica, pode-se completar o nível do eletrólito. Faixa de medição entre p</t>
  </si>
  <si>
    <t>un</t>
  </si>
  <si>
    <t>339030-35</t>
  </si>
  <si>
    <t>5.2</t>
  </si>
  <si>
    <t>OLIVEIRA E SOUZA COMERCIO DE PRODUTOS MEDICOS LTDA - ME</t>
  </si>
  <si>
    <t xml:space="preserve">Glicosímetro: monitor de glicemia para controle de Diabetes com as seguintes características: resultados em 5 segundos; marcadores de teste antes e depois das refeições; possibilidade </t>
  </si>
  <si>
    <t>339030-36</t>
  </si>
  <si>
    <t>Pregão 94/2015</t>
  </si>
  <si>
    <t>28.5</t>
  </si>
  <si>
    <t>COMERCIAL MACIEL MAYRINCK LTDA. - ME</t>
  </si>
  <si>
    <t>1935</t>
  </si>
  <si>
    <t>Toner original, cód. CE310A para impressora colorida HP LaserJet Pro CP1025 e impressora HP Pro 100 M175nw, preto.</t>
  </si>
  <si>
    <t>339030-17</t>
  </si>
  <si>
    <t>PREGÃO</t>
  </si>
  <si>
    <t>FORNECEDOR</t>
  </si>
  <si>
    <t>ITEM</t>
  </si>
  <si>
    <t>SIGE</t>
  </si>
  <si>
    <t>DESCRIÇÃO</t>
  </si>
  <si>
    <t>UN</t>
  </si>
  <si>
    <t>QTD. LIC.</t>
  </si>
  <si>
    <t>QTD. SOL.</t>
  </si>
  <si>
    <t>QTD. EMP.</t>
  </si>
  <si>
    <t>R$ UN</t>
  </si>
  <si>
    <t>R$ TOTAL</t>
  </si>
  <si>
    <t>R$ TOTAL EMP.</t>
  </si>
  <si>
    <t>STATUS</t>
  </si>
  <si>
    <t>QIAGEN BIOTECNOLOGIA BRASIL LTDA.</t>
  </si>
  <si>
    <t>Agua ultrapura, livre de nucleases, esterelizada com DEPC, frasco com 500ml</t>
  </si>
  <si>
    <t>fco</t>
  </si>
  <si>
    <t>EMPENHADO</t>
  </si>
  <si>
    <t>LUCADEMA TRADE INDUSTRIA E COMERCIO</t>
  </si>
  <si>
    <t>Cloreto de cálcio diidratado, pureza maior ou igual a 99%,livre de DNa se RNase e pratease, (emb. c/ 100g).</t>
  </si>
  <si>
    <t>emb</t>
  </si>
  <si>
    <t>ORBITAL PRODUTOS PARA LABORATORIOS LTDA - ME</t>
  </si>
  <si>
    <t>Cloreto de cobalto, concentração de no mínimo 97%. Embalagem com 500 gramas.</t>
  </si>
  <si>
    <t>VETERINÁRIA SUL CATARINENSE LTDA</t>
  </si>
  <si>
    <t>Cloridrato de ketamina (quetamina) (frasco/ampola de 10ml).</t>
  </si>
  <si>
    <t>LUDWIG BIOTECNOLOGIA LTDA - ME</t>
  </si>
  <si>
    <t>Conjunto de oligonucleotídeos para amplificação de IL-10 murina para PCR em tempo real com as seguintes sequencias: Forward: 5? GGT TGC CAA GCC TTA TCG GA 3? e Reverse: 5? ACC TGC TCC ACT GCC TTG CT 3? (200nmoles).</t>
  </si>
  <si>
    <t>cj</t>
  </si>
  <si>
    <t>Conjunto de oligonucleotídeos para amplificação de IL-1-beta murina para PCR em tempo real com as seguintes sequencias: Forward: 5? TGA CCT GGG CTG TCC AGA TG 3? e Reverse: 5? CTG TCC ATT GAG GTG GAG AG 3? (200nmoles).</t>
  </si>
  <si>
    <t>Conjunto de oligonucleotídeos para amplificação de TGF-beta murino para PCR em tempo real com as seguintes sequencias: Forward: 5? TGA CGT CAC TGG AGT TGT ACG G 3? e Reverse: 5? GGT TCA TGT CAT GGA TGG TGC 3? (200nmoles).</t>
  </si>
  <si>
    <t>Conjunto de oligonucleotídeos para amplificação de TNF-alpha murino para PCR em tempo real com as seguintes sequencias: Forward: 5? CAT CTT CTC AAA ATT CGA GTG ACA A 3? e Reverse: 5? TGG GAG TAG ACA AGG TAC AAC CC 3? (200nmoles).</t>
  </si>
  <si>
    <t>SIGMA-ALDRICH BRASIL LTDA</t>
  </si>
  <si>
    <t>DNASE I AMP GRADE (frasco 100 un)</t>
  </si>
  <si>
    <t>Glicerina, para utilização em laboratório. Embalagem com 500 mL.</t>
  </si>
  <si>
    <t>LIFE TECHNOLOGIES BRASIL COMERCIO E INDUSTRIA DE PRODUT</t>
  </si>
  <si>
    <t>HEPES 4-(2-Hydroxyethyl)piperazine-1-ethanesulfonic acid, N-(2-Hydroxyethyl)piperazine-N?-(2-ethanesulfonic acid), líquido. Solução estéril na concentração de 1 Molar. Frasco contendo 100mL.</t>
  </si>
  <si>
    <t>Isoflurano. Frasco com 240 mL.</t>
  </si>
  <si>
    <t>Meio DMEM F-12 (Meio Eagle modificado por Dulbecco e nutriente f-12) com L-glutamina e 15mm hepes, sem bicarbonato de sódio, pó. (Caixa com 10 unidades para preparo de 10L).</t>
  </si>
  <si>
    <t>cx</t>
  </si>
  <si>
    <t>Meio Eagle Dulbecco Modificado com 4500mg/L de glicose. Embalagem com 1 litro.</t>
  </si>
  <si>
    <t>Meio líquido DMEM (Dulbecco?s Modified Eagle?s Medium)- High Glucose estéril. Produto mantido em geladeira (4°C). Frasco com 500 mL.</t>
  </si>
  <si>
    <t>Oligo dT primer 20 ug (microgramas). Primer para sintese de cDNA.</t>
  </si>
  <si>
    <t>Reagente de Bradford para dosagem de 1 a 1,4µg/mL de proteína. Frasco com 500mL.</t>
  </si>
  <si>
    <t>Solução estéril de penicilina e estreptomicina para cultivo celular, contendo penicilina a 10.000 U.I./mL e estreptomicina a 10 mg/ mL; sensível à luz, conservação de 0 a -20 o C; frasco contendo 100 mL.</t>
  </si>
  <si>
    <t>TEK-LICI COMERCIAL LTDA - ME</t>
  </si>
  <si>
    <t>Soro fetal bovino líquido, estéril, inativado termicamente, isento de micoplasma, licenciado pelo ministério da Agricultura; conservação de 0 a -20 o C; frasco com 500 mL.</t>
  </si>
  <si>
    <t>Succinato de sódio dibásico, concentração de no mínimo 75%. Embalagem com 500 gramas.</t>
  </si>
  <si>
    <t>RAFAEL FERNANDO SALATA - ME</t>
  </si>
  <si>
    <t>Tetróxido de ósmio cristalino, concentração de no mínimo 98%. Embalagem com 1 grama.</t>
  </si>
  <si>
    <t>Tris-base, pureza mínima 99,9%, testado para cultura de células e endotoxina, metais pesados (como Pb) menor ou i- gual a 2ppm, A290 de solução 40% menor ou igual a 0,05, livre de DNase, RNase e protease (emb. c/ 1kg).</t>
  </si>
  <si>
    <t>kg</t>
  </si>
  <si>
    <t>Trizol reagente (frasco com 100ml).</t>
  </si>
  <si>
    <t>MIRIAM IMACULADA RODRIGUES - ME</t>
  </si>
  <si>
    <t>Papel para embrulho, Kraft puro, gramatura 80g/m2, para a utilização em autoclaves.(bobina com 0,60m de largura e aproximadamente 200 metros de comprimento).</t>
  </si>
  <si>
    <t>rl</t>
  </si>
  <si>
    <t>QUALIVIDROS DISTRIBUIDORA LTDA</t>
  </si>
  <si>
    <t>Balão Volumétrico com tampa de plástico, de calibração precisa, classe A, capacidade 300 mL (tolerância de 300 mL ± 0,15 mL), graduação 20º, com certificado de calibração realizada por empresa credenciada à REDE BRASILEIRA DE CALIBRAÇÃO (RBC)</t>
  </si>
  <si>
    <t>Câmara de Neubauer dupla espelhada 7,5 x 3,0 cm, profundidade da câmara 0,1mm, volume total 0,9mm3.</t>
  </si>
  <si>
    <t>Caneta pap pen, para retenção de reagentes sobre lâminas de vidro.</t>
  </si>
  <si>
    <t>RENYLAB - QUIMICA E FARMACEUTICA LTDA - EPP</t>
  </si>
  <si>
    <t>Corante Giemsa (emb. c/ 1000ml)</t>
  </si>
  <si>
    <t>Corante May-Grunwald (emb. c/ 1000ml)</t>
  </si>
  <si>
    <t>BH LABORATORIOS LTDA - EPP</t>
  </si>
  <si>
    <t>Corante Nuclear Vermelho Rápido (Nuclear Fast Red), corante em pós para uso em microscopia. Embalagem com 25 gramas.</t>
  </si>
  <si>
    <t>Cuba de vidro para coloração (com ranhuras), capacidade 5 lâminas. Medidas externas com tampa: 118 x 46 x 46mm (AxLxP), diâmetro externo da tampa: 63mm, diâmetro externo da base: 72mm, medidas internas: 92 x .30 x .30mm (AxLxP), espessura da parede: 5 a 6mm., e volume: 95ml.</t>
  </si>
  <si>
    <t>Escova de Limpeza com Pincel 15 x 120 mm Total 400mm</t>
  </si>
  <si>
    <t>Espatula com colher. Fabricada em aço inox (arame de aço inox 304) com 5 mm de diâmetro e 15 cm de comprimento</t>
  </si>
  <si>
    <t>Lamínula de vidro para microscopia, medindo 22mm x 22mm e espessura de 0,14mm, limpa e isenta de imperfeições. Embaladas de acordo com o fabricante, que garanta a integridade e limpeza do produto até o final do uso, constando externamente os dados de identificação e procedência. Caixa com 100 unidades.</t>
  </si>
  <si>
    <t>AZLAB EQUIPAMENTOS E SUPRIMENTOS PARA LABORATORIOS</t>
  </si>
  <si>
    <t>Microplaca de polipropileno de 96 poços para reações de PCR em tempo real, compatível com o termociclador 7500 Applied Biosystems. Pacote com 10 placas.</t>
  </si>
  <si>
    <t>pct</t>
  </si>
  <si>
    <t>Pipeta Pasteur de plástico, estéril, descartável, multiuso, embaladas individualmente, 1mL (caixa com 50)</t>
  </si>
  <si>
    <t>Pipeta sorológica descartável, em poliestireno, 10 ml graduada, estéril, livre de pirogenios, embaladas individualmente. Pacote com 10 unidades.</t>
  </si>
  <si>
    <t>LOBOV CIENTIFICA, IMPORTACAO, EXPORTACAO, COMERCIO DE E</t>
  </si>
  <si>
    <t>Placa de Petri 100 x 20 mm para cultura de células em poliestireno, com tampa, estéril, livre de pirógenos, com superfície tratada para aderência.</t>
  </si>
  <si>
    <t>MARCOS ROBERTO MEINTS - ME</t>
  </si>
  <si>
    <t>Proveta de vidro autoclavável de 500 mL</t>
  </si>
  <si>
    <t>CARVALHAES PRODUTOS PARA LABORATORIO LTDA</t>
  </si>
  <si>
    <t>Tubo de ensaio de vidro com tampa de rosca de baquelite, 18mm de diâmetro x 150mm.</t>
  </si>
  <si>
    <t>DISTRILAF DISTRIBUIDORA DE MEDICAMENTOS LTDA</t>
  </si>
  <si>
    <t>Algodão hidrófobo (embalagem com 500g).</t>
  </si>
  <si>
    <t>CIRURGICA JOAO PRODUTOS MEDICO-HOSPITALARES LTDA</t>
  </si>
  <si>
    <t>Bandeja de plástico resistente (Polietileno), cor branca, nas dimensões 20cm largura x 30cm comprimento x 5cm altura.</t>
  </si>
  <si>
    <t>Cubeta de poliestireno para espectofotômetro, faixa de uso de 340 a 800nm, volume máximo de 1,5ml (caixa com 50 unidades).</t>
  </si>
  <si>
    <t>Máscara de proteção N95, classe PFF-2, eficiência miníma de filtragem de 95%, BFE &gt; 99% (Eficiência de Filtração Bacteriológica), formato de concha, tiras ajustáveis à cabeça, indicada para controle da exposição ocupacional à Tuberculose (Mycobacterium tuberculosis). Registro no Ministério da Saúde. Caixa com 20 unidades.</t>
  </si>
  <si>
    <t>Pinça histológica ponta fina 16 cm em aço inox. Embalagem com 1 unidade.</t>
  </si>
  <si>
    <t>Pinça ponta curva 10-12 cm em aço inox. Embalagem com 1 unidade.</t>
  </si>
  <si>
    <t>Tesoura cirúrgica curva fina/fina 17 cm em aço inox. Embalagem com 1 unidade.</t>
  </si>
  <si>
    <t>RICARDO MARQUES ALVES</t>
  </si>
  <si>
    <t>Bola esportiva para handebol masculino, tamanho oficial, costurada, com 32 gomos, confeccionada em PU, acabamento Ultra Grip, uso adulto, peso de 425 ? 475 g, circunferência entre 58 ? 60 cm, com câmara airbility, miolo slip system removível e lubrificado. Aprovada pela Federação Internacional de Handebol (IHF ) e pela Confederação Brasileira de Handebol (Penalty - modelo Suécia H3L PRO ou superior), (TCU, Acórdão 2401/2006, 9.3.2 - Plenário).</t>
  </si>
  <si>
    <t>Bola esportiva para vôlei, matrizada, com 16 gomos, sem costura,confeccionada em microfibra, peso de 260 ? 280 g, circunferência entre 65 ? 67 cm, com câmara airbility, miolo slip system removível e lubrificado. Aprovada pela Federação Internacional de Voleibol (FIVB ) (Penalty - modelo Pro 7.0 ou superior), (TCU, Acórdão 2401/2006, 9.3.2 - Plenário).</t>
  </si>
  <si>
    <t>Bomba para encher bola; material: plástico resistente; Dimensões: 21 cm de altura; Peso aproximado: 80g; Dupla ação: infla nos dois sentidos.</t>
  </si>
  <si>
    <t>BIKE SUL COMERCIO DE MATERIAIS ESPORTIVOS E SERVICOS LT</t>
  </si>
  <si>
    <t>Rede de voleibol, com tamanho oficial aprovado pela federação brasileira de voleibol, duas lonas, fio duplo, com ilhós na ponta para amarração.</t>
  </si>
  <si>
    <t>ok</t>
  </si>
  <si>
    <t>Contingenciamento (20%)</t>
  </si>
  <si>
    <t>Custeio ICB (Drive)</t>
  </si>
  <si>
    <t>Custeio ICB (Sistema)</t>
  </si>
  <si>
    <t>Colunas1</t>
  </si>
  <si>
    <t>Kit clonagem para produtos de PCR contendo vector de 3000 pb aberto, com T adicional nas duas extremidades 3` con- tendo sítio múltiplo de clonagem flanqueado pela seqüência de reconhecimento da enzima BstZI e 20 reaçöes. Material deve ser mantido à temperatura de - 20°C ou de 2 a 8 °C</t>
  </si>
  <si>
    <t>kit</t>
  </si>
  <si>
    <t>Colunas2</t>
  </si>
  <si>
    <t>Colunas3</t>
  </si>
  <si>
    <t>90-2015</t>
  </si>
  <si>
    <t>2015NE802817</t>
  </si>
  <si>
    <t>2015NE802818</t>
  </si>
  <si>
    <t>068-2015</t>
  </si>
  <si>
    <t>2016NE800497</t>
  </si>
  <si>
    <t>2016NE800567</t>
  </si>
  <si>
    <t>2016NE800564</t>
  </si>
  <si>
    <t>2016NE800565</t>
  </si>
  <si>
    <t>2016NE800566</t>
  </si>
  <si>
    <t>2016NE800568</t>
  </si>
  <si>
    <t>2016NE800569</t>
  </si>
  <si>
    <t>2016NE800570</t>
  </si>
  <si>
    <t>2016NE800572</t>
  </si>
  <si>
    <t>72-2015</t>
  </si>
  <si>
    <t>2016NE800668</t>
  </si>
  <si>
    <t>80-2015</t>
  </si>
  <si>
    <t>2016NE800705</t>
  </si>
  <si>
    <t>2016NE800706</t>
  </si>
  <si>
    <t>2016NE800707</t>
  </si>
  <si>
    <t>2016NE800708</t>
  </si>
  <si>
    <t>2016ne800709</t>
  </si>
  <si>
    <t>2016NE800710</t>
  </si>
  <si>
    <t>81-2015</t>
  </si>
  <si>
    <t>2016NE800711</t>
  </si>
  <si>
    <t>2016NE800712</t>
  </si>
  <si>
    <t>2016NE800713</t>
  </si>
  <si>
    <t>2016NE800735</t>
  </si>
  <si>
    <t>TEC IMPORT EXPORTACAO,IMPORTACAO E COMERCIO LTDA. - ME</t>
  </si>
  <si>
    <t>Alúmen de potássio, p.a. (emb. c/ 500g), acompanhado de Laudo Técnico, validade de no mínimo 12 meses.</t>
  </si>
  <si>
    <t>2016NE801247</t>
  </si>
  <si>
    <t>2016NE801411</t>
  </si>
  <si>
    <t>Ácido tricloroacético p.a. (CCl3COOH) PM 163.4 g/mol (emb. c/ 500g)</t>
  </si>
  <si>
    <t>2016NE801463</t>
  </si>
  <si>
    <t>DL-ditiotreitol (reagente de Cleland, DTT). Fórmula molecular C4 H10 O2 S2. Peso molecular 154,25. Teor: mín. 98%. Apresentação: Frasco contendo 5 gramas. Observação: transporte e armazenamento em temperatura de 2°C a 8°C.</t>
  </si>
  <si>
    <t>Trizma Base para biologia molecular frasco com 500 gramas.</t>
  </si>
  <si>
    <t>LUDWIG BIOTECNOLOGIA LTDA</t>
  </si>
  <si>
    <t>10 MM dNTP Mix (100 UL)</t>
  </si>
  <si>
    <t>2016NE801462</t>
  </si>
  <si>
    <t>Micropipeta automática, em PVC, autoclavável, ajustável de 100 a 1000 microlitros, incrementos de 1 microlitro, com ejetor de ponteiras, sistema que permita ajustar a calibração, com certificado de aferição de fábrica.</t>
  </si>
  <si>
    <t>2016NE801461</t>
  </si>
  <si>
    <t>OBJETIVA PRODUTOS E SERVICOS P/ LABORATORIOS LTDA - EPP</t>
  </si>
  <si>
    <t>Acrilamida pa (emb. com 500g).</t>
  </si>
  <si>
    <t>2016NE801464</t>
  </si>
  <si>
    <t>Álcool etílico a 70%, desinfetante hospitalar a base de álcool etílico, anti-séptico, de 62 a 70% (p/v) em forma de solução líquida, indicado para superfícies fixas e anti-sepsia da pele, data de fabricação do ano vigente, Registro na Anvisa (embalagem com 1000ml).</t>
  </si>
  <si>
    <t>L</t>
  </si>
  <si>
    <t>Álcool isopropílico p.a.</t>
  </si>
  <si>
    <t>Álcool metílico 99,8% P.A. - A.C.S (metanol). Frasco com 1 litro.</t>
  </si>
  <si>
    <t>Cloreto de cobre. Embalagem com 100g.</t>
  </si>
  <si>
    <t>Entellan meio de montagem rápida para microscopia (embalagem 100ml)</t>
  </si>
  <si>
    <t>Guaiacol: Pureza 99%. Embalagem com 500 ml.</t>
  </si>
  <si>
    <t>Nitrato de sódio p.a. (emb. c/ 500g).</t>
  </si>
  <si>
    <t>Polivinil pirrolidona iodo 10%, iodo ativo 1% (PVPI) degermante.</t>
  </si>
  <si>
    <t>Riboflavina P.A. (vitamina B2). Fórmula molecular C17H20N4O6. Peso molecular 376,36. Teor: mínimo 98%. Apresentação: Frasco contendo 25 gramas.</t>
  </si>
  <si>
    <t>OBJETIVA PROD. E SERVIÇOS P/ LABORAT. LT</t>
  </si>
  <si>
    <t>Corante Eosina amarela (emb. com 25 g)</t>
  </si>
  <si>
    <t>2016NE801465</t>
  </si>
  <si>
    <t>Barra magnética lisa para agitador magnético, revestida em teflon, cilíndricas 03 x 10 mm, lisa sem anel.</t>
  </si>
  <si>
    <t>2016NE801466</t>
  </si>
  <si>
    <t>Barra magnética lisa para agitador magnético, revestida em teflon, cilíndricas 07 x 22 mm, lisa sem anel.</t>
  </si>
  <si>
    <t>Bequer de polipropileno, 1000ml, em PP translúcido, alça ergonômica, bico funcional para minimizar gotejamento, graduação em relevo, forma baixa, esterilizável em autoclave (121 °C).</t>
  </si>
  <si>
    <t>Bequer de polipropileno, 600ml, translúcido, graduação em relevo, bico funcional, forma baixa, esterilizável em autoclave, resistente a temperaturas de -200 °C a 260 °C.</t>
  </si>
  <si>
    <t>Caixa porta lâminas, com capacidade para 50 lâminas de microscopia, confeccionada em polipropileno, dimensões aproximadas de 225 x 95 x 35 mm.</t>
  </si>
  <si>
    <t>Caixa (Rack) para 100 tubos Criogênicos de 1.5 / 2.0 ml, para armazenamento em freezer - 86°C; com tampa com fecho de segurança e dobradiça, fabricado em polipropileno rígido, autoclavável, dimensões: 141 x 151 x 57 mm, todos os poços com identificação alfanumérica.</t>
  </si>
  <si>
    <t>Espátulas de aço inox com colher 150mm fina.</t>
  </si>
  <si>
    <t>Papel de filtro qualitativo 11cm de diâmetro (caixa com 100).</t>
  </si>
  <si>
    <t>Soro humano AB estéril para determinação de grupo sanguineo. Frasco com 100 mL.</t>
  </si>
  <si>
    <t>2016NE801467</t>
  </si>
  <si>
    <t>BIOX COMERCIO DE PRODUTOS MEDICOS LABORATORIAIS EIRELI</t>
  </si>
  <si>
    <t>Folin de Ciocalteu: Reagente para determinação de compostos fenólicos. Embalagem com 500 mL.</t>
  </si>
  <si>
    <t>2016NE801468</t>
  </si>
  <si>
    <t>DISTRIBUIDORA PARANHOS ARTIGOS PARA LABORATORIOS LTDA -</t>
  </si>
  <si>
    <t>Agar Mac Conckey, desidratado, para fins microbiológicos. Após a preparação o meio de cultura deve apresentar aspectos físicos como aparência, cor, consistência, homogeneidade, umidade e pH característicos da formulação. O prazo de validade para utilização deve ser superior a 18 meses após o recebimento. A embalagem deve conter externamente os dados de identificação, instruções de uso, condições de armazenamento, lote, validade, procedência e Registro no Ministério da Saúde. Acompanhado de Certificado de Análise do fabricante. (Frasco com 500g).</t>
  </si>
  <si>
    <t>2016NE801469</t>
  </si>
  <si>
    <t>EXOM ARTIGOS PARA LABORATORIOS LTDA - EPP</t>
  </si>
  <si>
    <t>Fosfato de sódio monobásico, p.a. (emb. c/ 500g)</t>
  </si>
  <si>
    <t>2016NE801470</t>
  </si>
  <si>
    <t>Glicina p.a. (emb. c/ 1Kg).</t>
  </si>
  <si>
    <t>GABMASTER MATERIAIS HOSPITALARES LTDA - ME</t>
  </si>
  <si>
    <t>100 bp DNA Ladder - 250ug</t>
  </si>
  <si>
    <t>2016NE801471</t>
  </si>
  <si>
    <t>Agonista canabinóide (R)-(+)-WIN 55,212-2 mesylate salt &gt; ou = 98% (HPLC) (frasco c/25mg).</t>
  </si>
  <si>
    <t>MEDIC VET LTDA - ME</t>
  </si>
  <si>
    <t>2016NE801472</t>
  </si>
  <si>
    <t>Cloridrato de xilazina, concentração 20mg/ml.</t>
  </si>
  <si>
    <t>Xilazina 2% ? frasco ampola 10 ml.</t>
  </si>
  <si>
    <t>2,2,2-tribromoetanol (codigo T48402-100G), frasco com 100 gramas.</t>
  </si>
  <si>
    <t>2016NE801473</t>
  </si>
  <si>
    <t>REI-LABOR COMERCIO E PRODUTOS PARA LABORATORIOS LTDA -</t>
  </si>
  <si>
    <t>Acetona P.A. - A.C.S. Frasco com 1 litro.</t>
  </si>
  <si>
    <t>2016NE801474</t>
  </si>
  <si>
    <t>Ácido cítrico, concentração de no mínimo 99%. Embalagem com 500 gramas.</t>
  </si>
  <si>
    <t>Ácido periódico (emb. c/ 25g)</t>
  </si>
  <si>
    <t>Cloreto de potássio p.a. (KCl) PM 74.551 g/mol (emb. c/ 500g)</t>
  </si>
  <si>
    <t>Cloreto de sódio p.a. (emb. c/ 500g).</t>
  </si>
  <si>
    <t>Dodecil sulfato de sódio ? SDS (frco. 500g)</t>
  </si>
  <si>
    <t>Fosfato de sódio dibásico anidro, p.a. (emb. c/ 500g).</t>
  </si>
  <si>
    <t>Fosfato de sódio dibásico p.a. (Na2HPO4, 7H2O) (emb. com 500g).</t>
  </si>
  <si>
    <t>Meio de montagem ou composto de inclusão usado para secções de tecido biológico em criostato; Apresenta alta viscosidade e solúvel em água. Oferece excelente consistência de corte com enrolamento mínimo das secções a uma temperatura de trabalho de -20 °C. Embalagem de 118ml.</t>
  </si>
  <si>
    <t>Ninidrina P.A., embalagem de 25g;</t>
  </si>
  <si>
    <t>Persulfato de amônio p.a. (emb. c/ 25 g)</t>
  </si>
  <si>
    <t>Solução tampão, pH 4,0</t>
  </si>
  <si>
    <t>TETRAHIDROFURANO, P.A - 1L</t>
  </si>
  <si>
    <t>2016NE801475</t>
  </si>
  <si>
    <t>VETERINARIA SUL CATARINENSE LTDA - EPP</t>
  </si>
  <si>
    <t>2016NE801476</t>
  </si>
  <si>
    <t>W.C. RICARDO-LIFE CIENTIFICA - ME</t>
  </si>
  <si>
    <t>Extrato de carne (Embalagem com 500 g).</t>
  </si>
  <si>
    <t>2016NE801477</t>
  </si>
  <si>
    <t>SPECIALAB PRODUTOS DE LABORATORIOS LTDA - EPP</t>
  </si>
  <si>
    <t>Caneta para marcar vidrarias, resistente a solvente, ponta ultra-fina, cor preta.</t>
  </si>
  <si>
    <t>2016NE801479</t>
  </si>
  <si>
    <t>ALLERBEST COMERCIO DE PRODUTOS PARA LABORATORIO LTDA -</t>
  </si>
  <si>
    <t>Balão de fundo redondo, junta esmerilhada 14x20 mm para os devidos encaixes com condensadores ou outras conexões, de uma boca, de capacidade de 25 mL.</t>
  </si>
  <si>
    <t>2016NE801487</t>
  </si>
  <si>
    <t>Espátula de pesagem dupla em aço inox, 18cm.</t>
  </si>
  <si>
    <t>Gral com pistilo, inteiramente em porcelana, capacidade aproximada de 300ml.</t>
  </si>
  <si>
    <t>AURILABOR COMERCIAL LTDA - ME</t>
  </si>
  <si>
    <t>Balão volumétrico, de vidro, 100ml.</t>
  </si>
  <si>
    <t>2016NE801488</t>
  </si>
  <si>
    <t>Bequer 600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</si>
  <si>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Frasco âmbar de vidro, capacidade de 60 mL com tampa e batoque</t>
  </si>
  <si>
    <t>2016NE801489</t>
  </si>
  <si>
    <t>CARLOS FERREIRA ALVES BARBOSA - ME</t>
  </si>
  <si>
    <t>Balão de fundo redondo, junta esmerilhada 14x20 mm para os devidos encaixes com condensadores ou outras conexões, de uma boca, de capacidade de 10 mL.</t>
  </si>
  <si>
    <t>2016NE801490</t>
  </si>
  <si>
    <t>Balão volumétrico com tampa de vidro esmerilhada, 1000ml.</t>
  </si>
  <si>
    <t>COMERCIAL SOL RADIANTE LTDA - ME</t>
  </si>
  <si>
    <t>Orceina, corante em pó para uso em microscopia. Embalagem com 10 gramas.</t>
  </si>
  <si>
    <t>2016NE801491</t>
  </si>
  <si>
    <t>DIAGNOSTICA SOROCABA PRODUTOS LABORATORIAIS EIRELI - EP</t>
  </si>
  <si>
    <t>Tampa raiada para tubos de 12/13mm, cor neutra (pacote com 1000).</t>
  </si>
  <si>
    <t>2016NE801492</t>
  </si>
  <si>
    <t>Ponteira descartável, autoclavável, branca, estéril, livre de RNAse, DNAse e pirogênio, para pipeta automática ajustável de 1 a 20 microlitros. Embalagem com 1000 unidades.</t>
  </si>
  <si>
    <t>2016NE801493</t>
  </si>
  <si>
    <t>GOLD COMERCIO DE EQUIPAMENTOS LTDA - EPP</t>
  </si>
  <si>
    <t>Fumigador apícola modelo SC em aço carbono no tamanho grande, com fole em courvim sintético ou couro.</t>
  </si>
  <si>
    <t>2016NE801494</t>
  </si>
  <si>
    <t>ILMA CHAVES PEREIRA 74191209604</t>
  </si>
  <si>
    <t>Tubo de ensaio, de vidro, 13mm(diâmetro) x 100mm(altura), sem tampa, sem borda e fundo redondo.</t>
  </si>
  <si>
    <t>2016NE801495</t>
  </si>
  <si>
    <t>LIO SERUM PRODUTOS LABORATORIAIS E HOSPITALARES LTDA -</t>
  </si>
  <si>
    <t>Bequer de polipropileno, 100ml, translúcido, graduação em relevo, bico funcional, forma baixa, esterilizável em autoclave, resistente a temperaturas de -200 °C a 260 °C.</t>
  </si>
  <si>
    <t>2016NE801496</t>
  </si>
  <si>
    <t>Placa de microtitulação (96 poços) tipo Elisa, para cultura de tecidos, fundo plano (chato), com tampa, em poliestireno cristal transparente, estéreis (embalada individualmente)</t>
  </si>
  <si>
    <t>Tubo de centrífuga, tipo falcon, em polipropileno, capacidade 15ml, cônico, estéril, autoclavável, graduado, com tampa, área branca para marcação (embalagem com 50).</t>
  </si>
  <si>
    <t>NATIVA LAB PRODUTOS LABORATORIAIS LTDA - ME</t>
  </si>
  <si>
    <t>Caixa de fibra de papelão, com tampa, 13,4 x 13,4 x 4,7 cm, para 100 tubos de 1,5 a 2,0 mL.</t>
  </si>
  <si>
    <t>2016NE801497</t>
  </si>
  <si>
    <t>Ponteira cor azul, autoclavável, volume de 100 a 1000 µl, compatível com pipeta marca Accumax, livre de DNase, RNase, pirogênio e metais pesados (pacote com 1000 ponteiras estéreis)</t>
  </si>
  <si>
    <t>Ponteira cor neutra, autoclavável, volume de 0,5 a 10 µl, compatível com micropipeta de marca Digipet, livre de DNase , RNase, pirogênio e metais pesados (pacote com 500 ponteiras estéreis).</t>
  </si>
  <si>
    <t>Ponteiras para micropipeta uso universal, 0,5 ? 10 ul (curta), com filtro estéreis, fabricadas em polipropileno atóxico com 99,9% de pureza, livre de DNase, RNase, pirogenios, minerais ou metais pesados, autoclavável a 121°C por 15 minutos, cor amarela. Apresentação em rack de 96 ponteiras.</t>
  </si>
  <si>
    <t>Ponteiras para micropipeta, uso universal, 0,5 ? 10 ul (curta), sem filtro, estéreis, fabricadas em polipropileno atóxico com 99,9% de pureza, livre de DNase, RNase, pirogenios, minerais ou metais pesados, autoclavável a 121ºC por 15 minutos, cor natural. Pacote com 1000 ponteiras</t>
  </si>
  <si>
    <t>Tubo de polipropileno, para microcentrífuga, capacidade 0.6ml, transparente e incolor, graduado, tampa com trava, autoclavável, estéril, livre de RNAse, DNAse e pirogênio (pacote com 1000).</t>
  </si>
  <si>
    <t>Tubo de polipropileno, para microcentrífuga, capacidade 1.5ml, transparente e incolor, graduado, tampa com trava, autoclavável, estéril, livre de RNAse, DNAse e pirogênio (pacote com 1000).</t>
  </si>
  <si>
    <t>Tubo de polipropileno, para microcentrífuga, capacidade 2.0ml, transparente e incolor, graduado, tampa com trava, autoclavável, estéril, livre de RNAse, DNAse e pirogênio (pacote com 1000).</t>
  </si>
  <si>
    <t>NEOBIO - COMERCIO DE PRODUTOS PARA LABOR</t>
  </si>
  <si>
    <t>Placas de poliestireno, transparentes, com 96 poços de fundo plano, com alta afinidade para moléculas com domínios hidrofílicos e hidrofóbicos, para ELISA, sem tampa. Dimensões: 128 x 86 mm. Área total de 2,7 cm2 de superfície/poço. Volume total por poço: 400 microlitros. (Caixa com 60)</t>
  </si>
  <si>
    <t>2016NE801498</t>
  </si>
  <si>
    <t>NEOBIO COMERCIO DE PRODUTOS PARA LABORATORIOS EIRELI -</t>
  </si>
  <si>
    <t>Corante fluorescente para ácidos nucleicos em gel em água. Concentração 10.000 vezes. Pico de excitação máximo em torno de 300 nm e emissão no vermelho por volta de 595 nm. Pode ser usado em transiluninadores comuns de luz UV (300nm) e é compatível com filtros padrão para brometo de etídeo e Sybr. Frasco com 0,5mL.</t>
  </si>
  <si>
    <t>2016NE801499</t>
  </si>
  <si>
    <t>Espalhador scraper, em polietileno (plástico), cabo de 24 cm e lâmina de 13 mm, estéril, livre de DNase/RNase. Embalagem individual.</t>
  </si>
  <si>
    <t>Tubo para PCR (tipo eppendorf) de 0,2 mL, de polipropileno transparente, com tampa plana, autoclavável, livre de DNAse e RNAse. Pacote com 1000 unidades.</t>
  </si>
  <si>
    <t>PER-LAB INDUSTRIA E COMERCIO DE VIDROS PARA LABS LTDA -</t>
  </si>
  <si>
    <t>Bastão de vidro de 10mm x 300mm.</t>
  </si>
  <si>
    <t>2016NE801500</t>
  </si>
  <si>
    <t>Funil analítico de vidro liso com 60mm de diâmetro - Haste curta.</t>
  </si>
  <si>
    <t>Papel de filtro qualitativo 24cm de diâmetro (caixa com 100).</t>
  </si>
  <si>
    <t>Papel de filtro qualitativo 50cm x 50cm (caixa com 50).</t>
  </si>
  <si>
    <t>Pipetador ?Pi-Pump?, Faixa de medição para pipetas de até 10 ml - Descrição: Pipetador moldado em plástico resistente para acoplamento em pipetas sorológicas de plástico ou vidro, formados por roldana móvel para aspiração e uma válvula de pressão para dispensação parcial ou total do volume; cor verde.</t>
  </si>
  <si>
    <t>Placa de Petri, tampa e fundo ? superfícies plana Diâm. Ext. 100 mm x 15 mm altura, em vidro quimicamente resistente</t>
  </si>
  <si>
    <t>Proveta de vidro, graduada 500ml, base de plástico, vidro borosilicato.</t>
  </si>
  <si>
    <t>Proveta de vidro, graduada, 50ml, com base plástica.</t>
  </si>
  <si>
    <t>PROSPER COMÉRCIO E DISTRIBUIÇÃO</t>
  </si>
  <si>
    <t>Microtubos para centrífuga tipo eppendorf, autoclaváveis, livres de DNAse, e pirógenos com capacidade para 2,0 ml. Pacotes com 500 unidades.</t>
  </si>
  <si>
    <t>2016NE801501</t>
  </si>
  <si>
    <t>Microtubos para centrífuga tipo eppendorf, autoclaváveis, livres de DNAse, RNAse e pirógenos com capacidade para 1,5 ml. Pacotes com 500 unidades.</t>
  </si>
  <si>
    <t>QUALY COMERCIAL EIRELI - EPP</t>
  </si>
  <si>
    <t>Alça de Platina, 5cm x 0,5mm de diâmetro.</t>
  </si>
  <si>
    <t>2016NE801502</t>
  </si>
  <si>
    <t>Alcoômetro de Gay-Lussac graduado a 15°C, de 0 a 100 G.L.</t>
  </si>
  <si>
    <t>Almofariz com pistilo (90mm diâmetro base x 70mm de altura x 120mm diâmetro topo).</t>
  </si>
  <si>
    <t>Balão de vidro, fundo chato, 1000ml.</t>
  </si>
  <si>
    <t>Balão de vidro, fundo chato, 125ml, gargalo curto.</t>
  </si>
  <si>
    <t>Balão volumétrico, de vidro, Classe A, com rolha de polietileno, 2000ml.</t>
  </si>
  <si>
    <t>Barra magnética lisa para agitador magnético, revestida em teflon, cilíndricas 08 x 40 mm, lisa sem anel.</t>
  </si>
  <si>
    <t>Bastão de vidro de 05mm x 300mm.</t>
  </si>
  <si>
    <t>Bastão de vidro de 06mm x 300mm.</t>
  </si>
  <si>
    <t>Bequer 1000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490ºC.</t>
  </si>
  <si>
    <t>Bequer 100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300ºC de 32-33 +/- 1,5 x 10-7 cm/cm/ºC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</si>
  <si>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Bequer 10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300ºC de 32-33 +/- 1,5 x 10-7 cm/cm/ºC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</si>
  <si>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Bequer 150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300ºC de 32-33 +/- 1,5 x 10-7 cm/cm/ºC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</si>
  <si>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Bequer 2000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300ºC de 32-33 +/- 1,5 x 10-7 cm/cm/ºC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</si>
  <si>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Bequer 20mL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t>
  </si>
  <si>
    <t>Bequer 250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300ºC de 32-33 +/- 1,5 x 10-7 cm/cm/ºC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230ºC ou casualmente acima de 490ºC.</t>
  </si>
  <si>
    <t>Bequer 300mL - Copo Graduado tipo Griffin, forma alta,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t>
  </si>
  <si>
    <t>Bequer 500mL - Copo Graduado tipo Griffin, forma alta,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t>
  </si>
  <si>
    <t>Bequer 50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490ºC.</t>
  </si>
  <si>
    <t>Bequer de polipropileno, 2000ml, em PP translúcido, alça ergonômica, bico funcional para minimizar gotejamento, graduação em relevo, forma baixa, esterilizável em autoclave (121 °C).</t>
  </si>
  <si>
    <t>Bequer de polipropileno, 250ml, translúcido, graduação em relevo, bico funcional, forma baixa, esterilizável em autoclave, resistente a temperaturas de -200 °C a 260 °C.</t>
  </si>
  <si>
    <t>Bequer de vidro, graduado, forma alta, 25ml.</t>
  </si>
  <si>
    <t>Béquer de vidro, graduado, forma baixa, 100mL.</t>
  </si>
  <si>
    <t>Béquer de vidro, graduado, forma baixa, 10mL.</t>
  </si>
  <si>
    <t>Bequer de vidro, graduado, forma baixa, 3000ml.</t>
  </si>
  <si>
    <t>Cabo de Kolle de metal para alça de platina de 24 cm, ponta de inserção da alça com 5mm de diâmetro.</t>
  </si>
  <si>
    <t>Caixa em polipropileno com tampa, autoclavavel, de 13,8 x 13,8 x 5,7cm, para armazenamento em freezer, c/ divisorias para 100 tubos eppendorf de 2,0ml.</t>
  </si>
  <si>
    <t>Caneta para marcar vidrarias, resistente a solvente, ponta ultra-fina, cor azul.</t>
  </si>
  <si>
    <t>Erlenmeyer 1000mL graduado, boca estreita, reforçada, fabricado em vidro boro-silicato de baixa expansão, segundo as Normas e especificações construtivas da ASTM, em fabrica cujo processo é registrado e Certificado ISO 9002. DADOS TECNICOS 1. TIPO DE VIDRO E COEFICIENTE DE EXPANSÃO TÉRMICA LINEAR Fabricados em vidro boro-silicato de baixa expansão, com coeficiente de expansão térmica linear entre 0 e 300ºC de 32-33 +/- 1,5 x 10-7 cm/cm/ºC e, desta forma atendendo à especificação A.S.T.M. E 438 quanto ao material construtivo como Tipo I, classe A, isentos de alcalinidade. 2. GRAVAÇÃO E GRADUAÇÃO DO MATERIAL Gravação e graduação feita em esmalte quimicamente e termicamente resistente e permanente. 3. ESPECIFICAÇÕES CONSTRUTIVAS E VOLUMETRIA a. Dimensional, presença de inclusões (bolhas, pedras e cordas) e decoração atende e excede às especificações construtivas ASTM E 1404. 4. VOLUMETRIA, RASTREABILIDADE E CALIBRAÇÃO Não se aplica a produtos graduados. O material de vidro para laboratório mantém suas características de resistência térmica e mecânicas inalteradas, se: a. não submetidos às temperaturas especificadas no catálogo de uso continuo acima de 230ºC ou casualmente acima de 490ºC; b. não apresente evidências de haver sofrido corrosão severa por álcalis, fluoretos ou ácido fosfórico a quente; c. não estejam riscadas ou apresentando evidências de impacto.</t>
  </si>
  <si>
    <t>Erlenmeyer 125mL graduado, boca estreita, reforçada, fabricado em vidro boro-silicato de baixa expansão, segundo as Normas e especificações construtivas da ASTM, em fabrica cujo processo é registrado e Certificado ISO 9002. DADOS TECNICOS 1. TIPO DE VIDRO E COEFICIENTE DE EXPANSÃO TÉRMICA LINEAR Fabricados em vidro boro-silicato de baixa expansão, com coeficiente de expansão térmica linear entre 0 e 300ºC de 32-33 +/- 1,5 x 10-7 cm/cm/ºC e, desta forma atendendo à especificação A.S.T.M. E 438 quanto ao material construtivo como Tipo I, classe A, isentos de alcalinidade. 2. GRAVAÇÃO E GRADUAÇÃO DO MATERIAL Gravação e graduação feita em esmalte quimicamente e termicamente resistente e permanente. 3. ESPECIFICAÇÕES CONSTRUTIVAS E VOLUMETRIA a. Dimensional, presença de inclusões (bolhas, pedras e cordas) e decoração atende e excede às especificações construtivas ASTM E 1404. 4. VOLUMETRIA, RASTREABILIDADE E CALIBRAÇÃO Não se aplica a produtos graduados. O material de vidro para laboratório mantém suas características de resistência térmica e mecânicas inalteradas, se: a. não submetidos às temperaturas especificadas no catálogo de uso continuo acima de 230ºC ou casualmente acima de 490ºC; b. não apresente evidências de haver sofrido corrosão severa por álcalis, fluoretos ou ácido fosfórico a quente; c. não estejam riscadas ou apresentando evidências de impacto.</t>
  </si>
  <si>
    <t>Erlenmeyer 250mL graduado, boca estreita, reforçada, fabricado em vidro boro-silicato de baixa expansão, segundo as Normas e especificações construtivas da ASTM, em fabrica cujo processo é registrado e Certificado ISO 9002. DADOS TECNICOS 1. TIPO DE VIDRO E COEFICIENTE DE EXPANSÃO TÉRMICA LINEAR Fabricados em vidro boro-silicato de baixa expansão, com coeficiente de expansão térmica linear entre 0 e 300ºC de 32-33 +/- 1,5 x 10-7 cm/cm/ºC e, desta forma atendendo à especificação A.S.T.M. E 438 quanto ao material construtivo como Tipo I, classe A, isentos de alcalinidade. 2. GRAVAÇÃO E GRADUAÇÃO DO MATERIAL Gravação e graduação feita em esmalte quimicamente e termicamente resistente e permanente. 3. ESPECIFICAÇÕES CONSTRUTIVAS E VOLUMETRIA a. Dimensional, presença de inclusões (bolhas, pedras e cordas) e decoração atende e excede às especificações construtivas ASTM E 1404. 4. VOLUMETRIA, RASTREABILIDADE E CALIBRAÇÃO Não se aplica a produtos graduados. O material de vidro para laboratório mantém suas características de resistência térmica e mecânicas inalteradas, se: a. não submetidos às temperaturas especificadas no catálogo de uso continuo acima de 230ºC ou casualmente acima de 490ºC; b. não apresente evidências de haver sofrido corrosão severa por álcalis, fluoretos ou ácido fosfórico a quente; c. não estejam riscadas ou apresentando evidências de impacto.</t>
  </si>
  <si>
    <t>Espátula metálica, côncava, 20cm.</t>
  </si>
  <si>
    <t>Espatula tipo colher em inox, com 15 cm de comprimento.</t>
  </si>
  <si>
    <t>Estante em aço inox para 24 tubos, de 30 mm de diâmetro.</t>
  </si>
  <si>
    <t>Fita indicadora de pH, faixa 0-14,0 (caixa com 100 unidades).</t>
  </si>
  <si>
    <t>Frasco âmbar de vidro, capacidade de 100 mL com tampa e batoque</t>
  </si>
  <si>
    <t>Frasco de vidro incolor 250ml com tampa plástica (tipo maionese) (medida aproximada Alt. 11,9; Diam. 7; Diam boca 5,2cm)</t>
  </si>
  <si>
    <t>Frasco de vidro incolor 500ml com tampa plásticca (tipo maionese) (medidas aproximadas Alt. 14,5; Diam. 7,9; Diam. Boca 6,2cm)</t>
  </si>
  <si>
    <t>Frasco de vidro tipo penicilina, transparente (vidro antibiótico), de 10ml, boca de 24mm, com tampa de borracha 24mm.</t>
  </si>
  <si>
    <t>Frasco para reagente em vidro borosilicato 3.3, de alta resistência química e térmica, com boca larga, graduado, com tampa azul, com rosca gl 45 e dispositivo antigota em p.p. autoclavável, com capacidade para 1000 ml.</t>
  </si>
  <si>
    <t>Frasco para reagente em vidro borosilicato 3.3, de alta resistência química e térmica, com boca larga, graduado, com tampa azul, com rosca gl 45 e dispositivo antigota em p.p. autoclavável, com capacidade para 250 ml.</t>
  </si>
  <si>
    <t>Frasco para reagente em vidro borosilicato 3.3, de alta resistência química e térmica, com boca larga, graduado, com tampa azul, com rosca gl 45 e dispositivo antigota em p.p. autoclavável, com capacidade para 500ml.</t>
  </si>
  <si>
    <t>Frasco para reagente em vidro borosilicato 3.3, de alta resistência química e térmica, com boca larga, graduado, com tampa azul, rosca gl 45 e dispositivo antigota em p.p. autoclavável, com capacidade para 100 ml.</t>
  </si>
  <si>
    <t>Frasco para reagente vidro âmbar, 500 mL, com rolha de vidro esmerilhada.</t>
  </si>
  <si>
    <t>Funil analítico de vidro liso com 100mm de diâmetro, 125ml - Haste longa.</t>
  </si>
  <si>
    <t>Funil analítico de vidro liso com 100mm de diâmetro - Haste curta.</t>
  </si>
  <si>
    <t>Funil analítico de vidro liso com 150mm de diâmetro - Haste curta.</t>
  </si>
  <si>
    <t>Funil analítico de vidro liso com 50mm de diâmetro - Haste longa.</t>
  </si>
  <si>
    <t>Funil analítico de vidro liso com 80mm de diâmetro - Haste curta.</t>
  </si>
  <si>
    <t>Gral com pistilo, inteiramente em porcelana, capacidade aproximada de 100ml.</t>
  </si>
  <si>
    <t>Lâmina de vidro, lapidada, com ponta lisa, dimensões de 26mm x 76mm, espessura de 1,0 ? 1,2mm, intercaladas uma a uma com folha de papel. Caixa com 50unidades</t>
  </si>
  <si>
    <t>Laminário de plástico para 100 lâminas.</t>
  </si>
  <si>
    <t>Lamínula de vidro para microscopia, 24mm x 60mm x 0,12mm de espessura (c x. c/ 100).</t>
  </si>
  <si>
    <t>Lamínula de vidro para microscopia 24 x 50mm (cx. c/ 100).</t>
  </si>
  <si>
    <t>Lamínula de vidro para microscopia, medindo 24mm x 24mm e espessura de entre 0,13mm - 0,16mm, limpa e isenta de imperfeições. Embaladas de acordo com o fabricante, que garanta a integridade e limpeza do produto até o final do uso, constando externamente os dados de identificação e procedência. Caixa com 100 unidades.</t>
  </si>
  <si>
    <t>Lamínula de vidro para microscopia, medindo 24mm x 32mm e espessura de entre 0,13mm - 0,16mm, limpa e isenta de imperfeições. Embaladas de acordo com o fabricante, que garanta a integridade e limpeza do produto até o final do uso, constando externamente os dados de identificação e procedência. Caixa com 100 unidades.</t>
  </si>
  <si>
    <t>Lamínula de vidro para microscopia, medindo 24mm x 40mm e espessura de entre 0,13mm - 0,16mm, limpa e isenta de imperfeições. Embaladas de acordo com o fabricante, que garanta a integridade e limpeza do produto até o final do uso, constando externamente os dados de identificação e procedência. Caixa com 100 unidades.</t>
  </si>
  <si>
    <t>Microespátula de metal, parte coletora medindo 10mm (comprimento) x 6mm (largura).</t>
  </si>
  <si>
    <t>Microtubos para centrífuga, em polipropileno, de 1.5ml, autoclavável, adequado para biologia molecular (pacote c/ 1000).</t>
  </si>
  <si>
    <t>Pescador de Barra Magnética, com magneto, 10mm (Diâmetro) x 370mm (Comprimento).</t>
  </si>
  <si>
    <t>Pipeta de Pasteur 230mm vidro (caixa com 200 unidades).</t>
  </si>
  <si>
    <t>Pipeta de Pasteur transferencial, capacidade 3ml, graduada, não estéril (pacote com 500 unidades).</t>
  </si>
  <si>
    <t>Pipeta de vidro graduada de 10mL</t>
  </si>
  <si>
    <t>Pipeta de vidro graduada de 1mL</t>
  </si>
  <si>
    <t>Pipeta de vidro graduada de 2mL</t>
  </si>
  <si>
    <t>Pipeta de vidro graduada de 5mL</t>
  </si>
  <si>
    <t>PIPETA GRADUADA 10mL DIV. 1/10 - TIPO DE VIDRO E COEFICIENTE DE EXPANSÃO TÉRMICA LINEAR. Fabricados em vidro alumino borosilicato de elevada resistência mecânica e com coeficiente de expansão térmica linear entre 0 e 300 oC de 48 - 56 +/- 1,5 x 10-7 cm/cm/oC, desta forma atendendo à especificação A.S.T.M. E 438 quanto ao material construtivo como Tipo I, classe B. 2. GRAVAÇÃO E DECORAÇÃO DO MATERIAL a. Gravação e decoração feita em esmalte quimicamente e termicamente resistente e permanente. b. Cumpre com especificação ASTM E 1273 quanto a código de cores da graduação e esmalte. c. Conforme ASTM E 1380, a presença de duas bandas estreitas ou uma banda larga disposta no extremo superior da pipeta indica que foi calibrada “para entregar” (to deliver) seu volume total quando a última gota for soprada. A ausência destas faixas indica que o escoamento total é feito sem necessidade do sopro final.</t>
  </si>
  <si>
    <t>PIPETA GRADUADA 2ml DIV. 1/100. TIPO DE VIDRO E COEFICIENTE DE EXPANSÃO TÉRMICA LINEAR Fabricados em vidro alumino borosilicato de elevada resistência mecânica e com coeficiente de expansão térmica linear entre 0 e 300 oC de 48 - 56 +/- 1,5 x 10-7 cm/cm/oC, desta forma atendendo à especificação A.S.T.M. E 438 quanto ao material construtivo como Tipo I, classe B. 2. GRAVAÇÃO E DECORAÇÃO DO MATERIAL a. Gravação e decoração feita em esmalte quimicamente e termicamente resistente e permanente. b. Cumpre com especificação ASTM E 1273 quanto a código de cores da graduação e esmalte. c. Conforme ASTM E 1380, a presença de duas bandas estreitas ou uma banda larga disposta no extremo superior da pipeta indica que foi calibrada “para entregar” (to deliver) seu volume total quando a última gota for soprada. A ausência destas faixas indica que o escoamento total é feito sem necessidade do sopro final. 3. ESPECIFICAÇÕES CONSTRUTIVAS E VOLUMETRIA a. Atendem às especificações construtivas e de volumetria ASTM E 694 e ASTM E 1044 4. VOLUMETRIA, RASTREABILIDADE E CALIBRAÇÃO a. Testados sobre sua calibração segundo a ASTM E-542 b. Volumetria e graduação segundo ASTM E 1293 c. Padrões de calibração são rastreáveis ao N.I.S.T. e ao CENAM. 5. PRAZO DE VALIDADE a. Indeterminado, de acordo com a ASTM E 542. 6. CARACTERÍSTICAS QUÍMICAS a. Isentos de alcalinidade.</t>
  </si>
  <si>
    <t>Pipeta Pasteur de plástico, estéril, descartável, multiuso, embaladas individualmente, 3mL (caixa com 50)</t>
  </si>
  <si>
    <t>Pipeta sorológica descartável, em poliestireno, 5 ml graduada, estéril, livre de pirogenios, embaladas individualmente. Pacote com 10 unidades.</t>
  </si>
  <si>
    <t>Pipeta volumétrica de calibração precisa, classe A, capacidade 10 mL (tolerância de 10 mL ± 0,02 mL), graduação 20ºC, com certificado de calibração realizada por empresa credenciada à REDE BRASILEIRA DE CALIBRAÇÃO (RBC)</t>
  </si>
  <si>
    <t>Pipeta volumétrica de calibração precisa, classe A, capacidade 1 mL (tolerância de 1 mL ± 0,006 mL), graduação 20ºC, com certificado de calibração realizada por empresa credenciada à REDE BRASILEIRA DE CALIBRAÇÃO (RBC)</t>
  </si>
  <si>
    <t>Pipeta volumétrica de calibração precisa, classe A, capacidade 2 mL (tolerância de 2 mL ± 0,006 mL), graduação 20ºC, com certificado de calibração realizada por empresa credenciada à REDE BRASILEIRA DE CALIBRAÇÃO (RBC)</t>
  </si>
  <si>
    <t>Pipeta volumétrica de calibração precisa, classe A, capacidade 5 mL (tolerância de 5 mL ± 0,01 mL), graduação 20ºC, com certificado de calibração realizada por empresa credenciada à REDE BRASILEIRA DE CALIBRAÇÃO (RBC)</t>
  </si>
  <si>
    <t>Pisseta sem graduação capacidade 500mL para água destilada ? Frasco fabricado em polietileno (leitoso), com nome do produto (AGUA DESTILADA) especificado no corpo, tampa com bico curvo.</t>
  </si>
  <si>
    <t>Pisseta sem graduação capacidade 500mL para álcool ? Frasco fabricado em polietileno (leitoso), com nome do produto (ALCOOL) especificado no corpo, tampa com bico curvo.</t>
  </si>
  <si>
    <t>Placa de Petri, descartável, de poliestireno cristal, estéril, 90x15mm, sem divisão (pacote com 10 unidades).</t>
  </si>
  <si>
    <t>Placa de Petri, tampa e fundo ? superfícies plana Diâm. Ext. 120 mm x 20mm altura, em vidro quimicamente resistente</t>
  </si>
  <si>
    <t>Placa de Petri, tampa e fundo ? superfícies plana Diâm. Ext. 150 mm x 20mm altura, em vidro quimicamente resistente</t>
  </si>
  <si>
    <t>Placa de Petri vidro 150x20mm.</t>
  </si>
  <si>
    <t>Proveta de polipropileno, 1000ml. Com base hexagonal, Graduada em silk-screen, Autoclavável</t>
  </si>
  <si>
    <t>Proveta de polipropileno, 100ml. Com base hexagonal, Graduada em silk-screen, Autoclavável</t>
  </si>
  <si>
    <t>Proveta de polipropileno, 500ml. Com base hexagonal, Graduada em silk-screen, Autoclavável</t>
  </si>
  <si>
    <t>Proveta de vidro e base de vidro, graduada, 50 mL, classe A. Escala de métrica única, TC, Calibrado ?para conter?, com graduações em esmalte branco. especificações ASTM E-133 e E-1272 e é usado em testes ASTM D-86, D-216 e D-447. Pára-choques protetores e calibradas de acordo com a ASTM E542 com rastreabilidade a padrões internacionais pelo NIST e CENAM. Providas de certificado por lote quanto a calibração e identificação.</t>
  </si>
  <si>
    <t>Proveta de vidro, graduada 1000ml, base de plástico, vidro borosilicato.</t>
  </si>
  <si>
    <t>Proveta de vidro, graduada 100ml, base de plástico, vidro borosilicato.</t>
  </si>
  <si>
    <t>Proveta de vidro, graduada 10ml, base de plástico, vidro borosilicato.</t>
  </si>
  <si>
    <t>Proveta de vidro graduada de 250ml, com tampa de teflon, com base sextavada de plástico.</t>
  </si>
  <si>
    <t>Proveta graduada, de vidro, com base hexagonal, capacidade de 10ml, certificado de identificação e capacidade, calibração TC com toleréncia +/- 5% e gravação de volume permanente (gravação resiste a lavagens e autoclagens).</t>
  </si>
  <si>
    <t>Proveta graduada, de vidro, com base hexagonal , capacidade de 50ml, certificado de identificação e capacidade, subdivisões de 1ml; limite de erro +-0,5ml, gravação de volume permanente (gravação resiste a lavagens e autoclagens) e diâmetro externo aproximado de 24mm x 225mm.</t>
  </si>
  <si>
    <t>Rack autoclavável para 96 ponteiras de 0-200 UL.</t>
  </si>
  <si>
    <t>Rack dupla face, fabricado em polipropileno que permite acomodar de um lado 96 microtubos de 0,5 mL e do outro lado 96 microtubos de 1,5-2,0 L.</t>
  </si>
  <si>
    <t>Rack Quatro Faces Retangular para 4 Tamanhos Diferentes de Microtubos e Tubos. Com encaixes nas laterais permitindo o uso de diversos racks conjugados, consequentemente permite o trabalho com diversos tamanhos de tubos simultaneamente. Rack formato retangular com todos os 4 lados aproveitáveis e em cores sortidas. Capacidade para acomodar os seguintes tipos de tubos: 4 x 50 mL Tubos cônicos tipo falcon com tampa; 12 x 15 mL Tubos cônicos tipo falcon com tampa; 32 x 1,5 mL Microtubos tipo eppendorf; 32 x 0,5 mL Microtubos tipo eppendorf. Fabricado em polipropileno autoclavável.</t>
  </si>
  <si>
    <t>Tela de amianto de 18 x 18cm - fabricado com tela de arame galvanizado, disco de fibra cerâmica refratária ao centro.</t>
  </si>
  <si>
    <t>Tubo de polipropileno 12 x 75 (cx. com 1000).</t>
  </si>
  <si>
    <t>SKILL TEC COM E MANUTENCAO DE INST DE MEDICAO LTDA - EP</t>
  </si>
  <si>
    <t>Termômetro de vidro, com escala de -10 + 110°C, acompanhado de certificado de calibração na RBC.</t>
  </si>
  <si>
    <t>2016NE801504</t>
  </si>
  <si>
    <t>Termômetro de vidro, com escala de -10 + 310°C, acompanhado de certificado de calibração na RBC.</t>
  </si>
  <si>
    <t>Núcleo para apicultura confeccionado em madeira, com 05 quadros aramados, tampa e fundo removíveis (tamanho padrão).</t>
  </si>
  <si>
    <t>2016NE801505</t>
  </si>
  <si>
    <t>UNITY INSTRUMENTOS DE TESTE E MEDICAO LTDA - ME</t>
  </si>
  <si>
    <t>Cronômetro digital, display cristal líquido (LCD) de 6 dígitos, tempo de medição: 59 min., 59 seg., 99/100s, menor leitura 1/100s, conjugado com relógio, calendário e alarme, caixa de plástico ABS, dimensões 67x56x19mm.</t>
  </si>
  <si>
    <t>2016NE801506</t>
  </si>
  <si>
    <t>Espalhador de células (cell scraper). Aste da espátula moldada em polipropileno e lâmina em polietileno flexível. Dimensões 20mm x 30 cm. Embalagem individual, esterilizada por raios-gama. Produto não pirogênico.</t>
  </si>
  <si>
    <t>2016NE801507</t>
  </si>
  <si>
    <t>Frasco para cultura celular, capacidade 250ml, 75cm², em poliestileno transparente e tampa com filtro. Livre de DNase/RNase/Human Dna. Não pirogênico. Pacote com 5 unidades.</t>
  </si>
  <si>
    <t>Frasco para cultura celular, capacidade 50ml, 25cm², em poliestileno transparente e tampa com filtro. Livre de DNase/RNase/Human Dna. Não pirogênico. Pacote com 10 unidades.</t>
  </si>
  <si>
    <t>Frasco para Cultura (Garrafa) Tecido: Moldado em poliestireno de alta transparência livre de Dnase, Rnase, pirogênicos e toxinas; Com dispositivo de aeração, ajustado na tampa (posição Vent); Tampa rosqueável com filtro a prova de vazamentos; Estéril (esterilizado por raios gama) Capacidade 270 ml, área de crescimento 75 cm2, SEM filtro; Pcte 5 peças.</t>
  </si>
  <si>
    <t>Frasco p/ cultura de células, em poliestileno transparente, descartável, estéril, com tampa, capacidade para 50ml (25cm²).</t>
  </si>
  <si>
    <t>Placa de cultura estéril, de 24 poços, capacidade para 3mlem cada poço , fundo chato, com tampa.</t>
  </si>
  <si>
    <t>Ponteira amarela, de 1 a 200ul, com filtro, estéril, apirogênica, livre de Dnase/Rnase, em rack com 96 ponteiras (caixa 960 unidades)</t>
  </si>
  <si>
    <t>Ponteira azul, de 100 a 1000ul, com filtro, estéril, apirogênica, livre de Dnase/Rnase, em rack com 100 ponteiras (caixa 1000 unidades)</t>
  </si>
  <si>
    <t>Rack autoclavável para 96 ponteiras de 0,5 - 10µl.</t>
  </si>
  <si>
    <t>Rack autoclavável para 96 ponteiras de 200-1000 UL.</t>
  </si>
  <si>
    <t>Tubo de centrífuga, tipo falcon, em polipropileno, capacidade 50ml, cônico, estéril, autoclavável, graduado, com tampa, área branca para marcação (embalagem com 50).</t>
  </si>
  <si>
    <t>AD INSTRUMENTOS CIRURGICOS LTDA</t>
  </si>
  <si>
    <t>Bandeja confeccionada em aço inox, medindo 40 de largura x 30 de comprimento x 4,0 cm de altura.</t>
  </si>
  <si>
    <t>2016NE801534</t>
  </si>
  <si>
    <t>Pinça de relojoeiro, curva, de 11 a 12 cm, número 7 com pontas lisas e extras delicadas para microcirúrgias.</t>
  </si>
  <si>
    <t>Pinça de relojoeiro, reta, de 11 a 12 cm, número 5 com pontas lisas e anguladas em 45 graus e extra delicadas para microcirúrgias .</t>
  </si>
  <si>
    <t>Tesoura oftálmica de Vannas, ponta reta, de 8 a 9 cm com lâmina de 3 mm. Pontas delicadas para microcirúrgia.</t>
  </si>
  <si>
    <t>ALINE ARANTES PEREIRA VILELA ME</t>
  </si>
  <si>
    <t>2016NE801535</t>
  </si>
  <si>
    <t>2016NE801536</t>
  </si>
  <si>
    <t>Lápis dermográfico (marcador de cera) para marcação da posição anatômica exata no corpo, cor preta (pacote com 10 unidades).</t>
  </si>
  <si>
    <t>CASA E BAR NORDESTE COMERCIO DE UTILIDADES DO LAR LTDA.</t>
  </si>
  <si>
    <t>Bandeja confeccionada em aço inox, medindo 26 de largura x 12 de comprimento x 1,5 cm de altura.</t>
  </si>
  <si>
    <t>2016NE801537</t>
  </si>
  <si>
    <t>CIRURGICA SANTA MARIA COMERCIO DE ARTIGOS MEDICOS LTDA</t>
  </si>
  <si>
    <t>Coletor de material perfurocortante fabricado em plástico altamente resistente a impacto, perfuração e corte, que permita a retirada de agulhas de coletor de sangue a vácuo agulhas de seringa, agulhas de equipos, scalps, e o des- rosqueamento das agulhas sem reencapá-las, seguindo rigi- damente as normas da ABNT NBR 13853/1997. Capacidade total 8 litros, capacidade útil: 7 litros.</t>
  </si>
  <si>
    <t>2016NE801538</t>
  </si>
  <si>
    <t>Compressa de gaze hidrófila não estéril, com tecido 100% algodão, 13 Fios, tipo tela, com 8 camadas e 5 dobras, alvejadas, purificadas e isentas de impurezas, substâncias gordurosas, amido, corantes corretivos, alvejantes ópticos, inodoras e insípidas, dimensão de 10 x 10cm quando fechadas e 20 x 40cm quando abertas (pacote com 500 unidades).</t>
  </si>
  <si>
    <t>Isoflurano (líquido para anestesia, frasco âmbar contendo 100mL)</t>
  </si>
  <si>
    <t>Máscara descartável, em material SMS grau médico, com três camadas, hipoalérgica, tiras laterais em lycra, suporte nasal em alumínio, cor branca (caixa com 50).</t>
  </si>
  <si>
    <t>Touca descartável sanfonada, com elástico, confeccionado em TNT 100% polipropileno atóxico, gramatura 30 g/m2, cor branca (pacote com 100 unidades).</t>
  </si>
  <si>
    <t>EXEMPLARMED COMERCIO DE PRODUTOS HOSPITALARES LTDA</t>
  </si>
  <si>
    <t>Luva cirúrgica de látex esterilizada, formato anatômico, antialérgica, pré-talcada com pó bioabsorvível, embalada em par - nº 7,5 (médio).</t>
  </si>
  <si>
    <t>par</t>
  </si>
  <si>
    <t>2016NE801539</t>
  </si>
  <si>
    <t>Luva de látex para procedimentos, não estéril, ambidestra, antialérgica, pré-talcada, com pó bioabsorvível (caixa com 100) - tamanho 7,5 / M.</t>
  </si>
  <si>
    <t>2016NE801540</t>
  </si>
  <si>
    <t>J. C. F. MARANA - ME</t>
  </si>
  <si>
    <t>Luva de látex para procedimentos, não estéril, ambidestra, antialérgica, não talcada (caixa com 100) - tamanho 8,0 / G.</t>
  </si>
  <si>
    <t>2016NE801541</t>
  </si>
  <si>
    <t>Luva Nitrílica: Confeccionada em 100% látex nitrílico. Palma anti-deslizante, espessura fina, interior liso, sem talco, amido ou proteínas. Punho com bainha. Resistência mecânica a rasgos e perfurações. Grande resistência química. Comprimento: 240 mm. Tamanho Pequeno. Caixa com 50 pares.</t>
  </si>
  <si>
    <t>Luva Vinílica - produzidas em vinil, tansparente, com amido anti-alérgico, ambidestra, reutilizável, sem costuras, para proteção do contato com produtos químicos e respingos. Não contém látex. Tamanho M (caixa com 100).</t>
  </si>
  <si>
    <t>MEDPLUS COMERCIO DE ARTIGOS MEDICOS LTDA - ME</t>
  </si>
  <si>
    <t>Algodão hidrófilo (embalagem com 500g)</t>
  </si>
  <si>
    <t>2016NE801542</t>
  </si>
  <si>
    <t>Coletor de material perfurocortante (seringas, agulhas etc.), contendo acessórios internos de proteção, (saco plástico com forro duplo de papelão), com capacidade para 13 litros. Alça dupla para transporte, produzido de acordo com a NBR 13853, contra-trava de segurança.</t>
  </si>
  <si>
    <t>Dispositivo para infusão intravenosa, escalpe nº 21G, agulha siliconizada com bisel bi-angulado e trifacetado, parede fina, asas de empunhadura/fixação, tubo vinílico transparente, conector luer-lok codificado em cores, embalado individualmente (caixa com 100 unidades).</t>
  </si>
  <si>
    <t>Dispositivo para infusão intravenosa, escalpe nº 27G, agulha siliconizada com bisel bi-angulado e trifacetado, parede fina, asas de empunhadura/fixação, tubo vinílico transparente, conector luer-lok codificado em cores, embalado individualmente (caixa com 100 unidades).</t>
  </si>
  <si>
    <t>Esparadrapo branco impermeável com capa 0,10m x 4,50m. Composto de tecido 100% algodão com resina acrílica impermeabilizante. Fácil de rasgar e de excelente flexibilidade, é indicado para diversos usos. Cor branca.</t>
  </si>
  <si>
    <t>Fita cirúrgica micropore hipoalergênica, porosa, com capa, medidas 50mm x 4,5m, cor branca.</t>
  </si>
  <si>
    <t>Manguito para esfigmomanômetro, em látex, cor preta, tamanho adulto com 02 saídas.</t>
  </si>
  <si>
    <t>Pêra com válvula para esfignomanômetro.</t>
  </si>
  <si>
    <t>Seringa descartável, 10ml, com agulha 25 x 7.</t>
  </si>
  <si>
    <t>Soro fisiológico (cloreto de sódio 0,9%) estéril, para uso intravenoso. Validade mínima 24 meses. Frabricação no ano vigente. Frasco com 10ml</t>
  </si>
  <si>
    <t>Atadura de gaze hidrófila (Bobina), confeccionada com fio 100% algodão, sendo composta por 03 dobras, 08 camadas, 09 fios/cm², formato 91cm x 91m, altamente absorvente, macio e isento de impurezas, dobras das laterais para dentro (evitando desfiamento) - utilização em curativos, procedi- mentos operatórios, tratamento de queimaduras, preparo de gazes vaselinadas, etc (rolo com 91 metros).</t>
  </si>
  <si>
    <t>2016NE801543</t>
  </si>
  <si>
    <t>PROSPER COMERCIO E DISTRIBUICAO EIRELI - ME</t>
  </si>
  <si>
    <t>Agulha descartável 25 x 6,0 - bissel trifacetado, cânula siliconizada, canhão transparente, embaladas individualmente, data de fabricação do ano vigente (caixa com 100 unidades).</t>
  </si>
  <si>
    <t>2016NE801544</t>
  </si>
  <si>
    <t>Almotolia de plástico, resistente, graduada, bico longo reto, capacidade para 120 ml.</t>
  </si>
  <si>
    <t>Tesoura cirúrgica tipo Metzenbaum delicada, ponta reta fina. Confeccionado em aço cirúrgico, de 1ª qualidade, medindo 15 cm de comprimento, embalado individualmente, constando identificação, procedência, garantia e registro. Para uso cirúrgico geral, alta durabilidade.</t>
  </si>
  <si>
    <t>SEVENMIX COMERCIO E SERVIÇO</t>
  </si>
  <si>
    <t>Luva de látex para procedimentos, não estéril, ambidestra, antialérgica, pré-talcada, com pó bioabsorvível (caixa com 100) - tamanho 8,0 / G.</t>
  </si>
  <si>
    <t>2016NE801545</t>
  </si>
  <si>
    <t>Pinça cirúrgica, material aço inoxidável, modelo hemostática Halsted - mosquito, tipo ponta curva, comprimento 12,5cm, características adicionais delicada, aplicação odontologia.</t>
  </si>
  <si>
    <t>2016NE801548</t>
  </si>
  <si>
    <t>ver</t>
  </si>
  <si>
    <t>Pipetador automático motorizado com controlador de velocidade de aspiração e dispensadora controlada por toque digital. Design adaptável a mão, c/ punho estriado para fornecer seguranç</t>
  </si>
  <si>
    <t>AZLAB EQUIPAMENTOS E SUPRIMENTOS PARA LABORATORIOS E HO</t>
  </si>
  <si>
    <t>3.6</t>
  </si>
  <si>
    <t>Toner original, cod. CB436A, para impressora HP multifuncional laser monocromática M1120MFP, com capacidade para 2.000 cópias.</t>
  </si>
  <si>
    <t>R R - COMERCIO DE CARTUCHOS LTDA - ME</t>
  </si>
  <si>
    <t>30.1</t>
  </si>
  <si>
    <t>Pen Drive de 16 GB compatível com USB padrão 2.0, sem parte retrátil.</t>
  </si>
  <si>
    <t>Pen Drive de 32 GB compatível com USB padrão 2.0, sem parte retrátil.</t>
  </si>
  <si>
    <t>TOTAL DISTRIBUIDORA E ATACADISTA LTDA. - EPP</t>
  </si>
  <si>
    <t>2.3</t>
  </si>
  <si>
    <t>SANTOS E SANTANA PRODUTOS HOSPITALARES LTDA</t>
  </si>
  <si>
    <t>Barra magnética lisa para agitador magnético, revestida em teflon, cilíndricas 05 x 15 mm, lisa sem anel.</t>
  </si>
  <si>
    <t>2016NE801568</t>
  </si>
  <si>
    <t>Navalha descartável modelo 818, de aço inox especial, com bordas revestidas com uma combinação de cerâmica e teflon para eliminar corrosão, aumentar a vida útil, reduzir a fricção, eliminar possíveis estrias e compressöes, tamanho de 77 x 14mm, utilizável em qualquer micrótomo que traba- lhe com a navalha descartável de alto perfil (caixa com 50 unidades).</t>
  </si>
  <si>
    <t>Pipetador de borracha 100% natural, manual, com 3 válvulas, esferas de polipropileno, alta resistência a produtos químicos, ajustável a qualquer capacidade de pipetas.</t>
  </si>
  <si>
    <t>Bandeja de plástico resistente (Polietileno), cor branca, nas dimensões 26cm largura x 40cm comprimento x 7cm altura.</t>
  </si>
  <si>
    <t>2016NE801569</t>
  </si>
  <si>
    <t>Luva de látex para procedimentos, não estéril, ambidestra, antialérgica, não talcada (caixa com 100) - tamanho 6,5 / PP.</t>
  </si>
  <si>
    <t>Luva de látex para procedimentos, não estéril, ambidestra, antialérgica, não talcada (caixa com 100) - tamanho 7,0 / P.</t>
  </si>
  <si>
    <t>Luva de látex para procedimentos, não estéril, ambidestra, antialérgica, não talcada (caixa com 100) - tamanho 7,5 / M.</t>
  </si>
  <si>
    <t>Luva de látex para procedimentos, não estéril, ambidestra, antialérgica, pré-talcada, com pó bioabsorvível (caixa com 100) - tamanho 6,5 / PP.</t>
  </si>
  <si>
    <t>Luva de látex para procedimentos, não estéril, ambidestra, antialérgica, pré-talcada, com pó bioabsorvível (caixa com 100) - tamanho 7,0 / P.</t>
  </si>
  <si>
    <t>Luva Nitrílica: Confeccionada em 100% látex nitrílico. Palma anti-deslizante, espessura fina, interior liso, sem talco, amido ou proteínas. Punho com bainha. Resistência mecânica a rasgos e perfurações. Grande resistência química. Comprimento: 240 mm. Tamanho Grande. Caixa com 50 pares.</t>
  </si>
  <si>
    <t>Porta Agulha tipo Mathie, 14cm</t>
  </si>
  <si>
    <t>Caldo de infusão de fígado (frasco com 500g).</t>
  </si>
  <si>
    <t>2016NE801611</t>
  </si>
  <si>
    <t>Ácido fosfotúngstico PA (Frasco 25 g).</t>
  </si>
  <si>
    <t>2016NE801612</t>
  </si>
  <si>
    <t>GABMASTER MATERIAIS HOSPITALARES LTDA</t>
  </si>
  <si>
    <t>Escarlat Biebrich (Frasco 25 g).</t>
  </si>
  <si>
    <t>2016NE801613</t>
  </si>
  <si>
    <t>HEPES. Sinonímia: 4(2-Hidroxietil) ?ácido-1-piperazina-etanosulfônico; Ácido de N-2-Hidroxietilpiperazina-N`-2-etanosulfônico; [4 (2-Hidroxietil)-1-piperazina] ácido 2 etanosulfônico. Fórmula molecular: C8H18N2O4S; Peso molecular: 238.30g. Embalagem com 500g.</t>
  </si>
  <si>
    <t>2016NE801614</t>
  </si>
  <si>
    <t>Ácido fosfomolíbdico PA (Frasco 25 g).</t>
  </si>
  <si>
    <t>2016NE801615</t>
  </si>
  <si>
    <t>Bicarbonato de sódio p.a. (NaHCO3) PM 84.007 g/ mol (emb. c/ 500g)</t>
  </si>
  <si>
    <t>Formaldeído (Formol) P.A. 37% (frasco de 1L).</t>
  </si>
  <si>
    <t>Fosfato de potássio monobásico anidro (K2HPO4) p.a (emb. c/ 500g).</t>
  </si>
  <si>
    <t>Fosfato de sódio monobásico monohidratado anidro, P.A, concentração de no mínimo 98%. Embalagem com 500g.</t>
  </si>
  <si>
    <t>Fucsina básica (Frasco 25 g).</t>
  </si>
  <si>
    <t>Nitrato de Prata, p.a. (emb. c/ 25g)</t>
  </si>
  <si>
    <t>Tiossulfato de sódio anidro p.a. (emb. c/ 500g).</t>
  </si>
  <si>
    <t>Triptose - Hidrolisado enzimático de proteínas que pode substituir infusão de carne (Frasco com 500g).</t>
  </si>
  <si>
    <t>2016NE801616</t>
  </si>
  <si>
    <t>Bissulfito de sódio</t>
  </si>
  <si>
    <t>Hemina Bovina. Peso Molecular: 651.94, Fórmula: C34H32ClFeN4O4. Frasco com 1G</t>
  </si>
  <si>
    <t>Meio de cultura RPMI com L-glutamina e sem bicarbonato, em pó (frasco para preparo de 1 litro)</t>
  </si>
  <si>
    <t>Parafina Histológica, de uso exclusivo em Laboratório de histologia, com ponto de fusão entre 58-60ºC, em lentilhas (Frasco 1kg).</t>
  </si>
  <si>
    <t>Trietanolamina</t>
  </si>
  <si>
    <t>2016NE801617</t>
  </si>
  <si>
    <t>Corante azul de anilina frasco 25gramas.</t>
  </si>
  <si>
    <t>2016NE801620</t>
  </si>
  <si>
    <t>Tubo tipo eppendorf 1,5ml, graduado (cx. c/ 1000 unidades)</t>
  </si>
  <si>
    <t>2016NE801622</t>
  </si>
  <si>
    <t>L. F. SANTOS - RIBEIRAO PRETO - EPP</t>
  </si>
  <si>
    <t>Pipeta multicanal de alta precisão (8 canais): Intervalo de uso de 20 a 200 µL com incrementos de escala de 0,1 µL; Ejetor metálico de ponteiras destacável do corpo da pipeta; Precisão: maior ou igual a 0,25µL / 1,25 %, Exatidão: ± 0,50µL / ± 2,5 %; Pistão em aço inox 316 altamente polido, mecanismo de deslocamento do conjunto de pistões guiado por trilhos, garantindo a mesma performance em todos os canais, ejetor de ponteiras destacável do corpo da pipeta, em aço inoxidável e com espaçador para redução da força de ejeção, toda a parte inferior autoclavável, volume continuamente ajustável tanto pelo volúmetro quanto pelo botão superior. Todas as partes plásticas fabricadas em PVDF para maior resistência a ambientes de laboratórios, botão com código de cores para facilitar a identificação.</t>
  </si>
  <si>
    <t>2016NE801623</t>
  </si>
  <si>
    <t>LILIANE ALARCAO DIAS CORREA RAMANZINI-ME</t>
  </si>
  <si>
    <t>Lamínula para citologia, 24mm x 60mm (cx. c/ 100).</t>
  </si>
  <si>
    <t>2016NE801624</t>
  </si>
  <si>
    <t>Placa (microplaca) para cultura de células, tecidos, com 6 poços, fundo chato, estéril, livre de pirogênio, de poliestireno cristal (transparente), com tampa. Produto não pirogênico. Superfície de crescimento tratada para cultura de ampla variedade de células. Livres de umidade, evaporação e difusão de luz. Empilháveis quando necessário de forma estável e segura. Paredes dos poços lisas e polidas para permitir ótimo escoamento, além de evitar o acúmulo de resíduos. Compatíveis com a maioria das leitoras de ELISA existentes no mercado. Base com codificação alfanumérica. Embalada individualmente.</t>
  </si>
  <si>
    <t>2016NE801625</t>
  </si>
  <si>
    <t>Ponteira amarela, autoclavável, volume 20 a 200 µl, compatível com micropipetas da marca Gilson, livre de DNase e RNase, pirogênio e metais pesados (pacote com 1000 ponteiras estéreis).</t>
  </si>
  <si>
    <t>2016NE801626</t>
  </si>
  <si>
    <t>Ponteira com Filtro Cap. 100-1000 µL, Cor Natural, Pacote com 1000 unidades. Ponteira com filtro hidrofóbico, que evita a contaminação pelo aerossol. Com encaixe universal para uso com uma ampla variedade de micropipetas. Menor área de contato para dispensações mais precisas. Com maior diâmetro de orifício, para facilitar a dispensação de materiais viscosos. Fabricação: Fabricado em polipropileno atóxico com 99,9% de pureza. Livre de DNase, RNase, pirogênios, minerais ou metais pesados. Autoclávavel: Autoclávavel a 121°C por 15 minutos. Apresentação: Pacote com 1000 ponteiras, não estéreis.</t>
  </si>
  <si>
    <t>2016NE801627</t>
  </si>
  <si>
    <t>Corante Alaranjado G, P.A. (emb. com 25g).</t>
  </si>
  <si>
    <t>2016NE801628</t>
  </si>
  <si>
    <t>2016NE801629</t>
  </si>
  <si>
    <t>Papel de filtro qualitativo, 18,5cm de diâmetro (cx.c/100)</t>
  </si>
  <si>
    <t>Pipeta de Pasteur transferencial, capacidade 3ml,graduada, estéril, embaladas individualmente (cx. com 500).</t>
  </si>
  <si>
    <t>Sistema de filtração completo, frasco e funil de 500 ml, estéril, conector de vácuo, membrana PES 63x63mm, 40cm2, poro de 0,22 micras, para cultura (caixa com 12 un.)</t>
  </si>
  <si>
    <t>Placa de 96 poços de fundo chato, com tampa, embalagem individual, para cultura de células. Esterelizada por raios gama, livre de Dnase, Rnase, pirogênio e toxinas. Base com codificação alfanumérica e tampa com anel de vedação para evitar a contaminação cruzada entre o meio externo e interno e entre um poço e outro. Livres de umidade, evaporação e difusão de luz. Compatíveis com leitoras de Elisa.</t>
  </si>
  <si>
    <t>2016NE801630</t>
  </si>
  <si>
    <t>Placa de cultura de células ou tecidos, 48 poços com tampa.</t>
  </si>
  <si>
    <t>Ponteira com Filtro Cap. 0,5-10 µL, Longa, Cor Natural, Pacote com 1000 unidades. Ponteira com filtro hidrofóbico, que evita a contaminação pelo aerossol. Com encaixe universal para uso com uma ampla variedade de micropipetas. Menor área de contato para dispensações mais precisas. Com maior diâmetro de orifício, para facilitar a dispensação de materiais viscosos. Fabricação: Fabricado em polipropileno atóxico com 99,9% de pureza. Livre de DNase, RNase, pirogênios, minerais ou metais pesados. Autoclávavel: Autoclávavel a 121°C por 15 minutos. Apresentação: Pacote com 1000 ponteiras, não estéreis.</t>
  </si>
  <si>
    <t>2016NE801631</t>
  </si>
  <si>
    <t>Soro fisiológico (cloreto de sódio 0,9%) estéril, para uso intravenoso. Validade mínima 24 meses. Fabricação no ano vigente. Frasco com 100ml</t>
  </si>
  <si>
    <t>2016NE801632</t>
  </si>
  <si>
    <t>Luva de látex para procedimentos, não estéril, ambidestra, antialérgica, pré-talcada, com pó bioabsorvível (caixa com 100) - tamanho 8,5 / GG.</t>
  </si>
  <si>
    <t>2016NE801633</t>
  </si>
  <si>
    <t>2016NE801634</t>
  </si>
  <si>
    <t>Pinça anatômica, tamanho 30 cm. produzida em aço inoxidável, antioxidante, resistente à esterilização.</t>
  </si>
  <si>
    <t>2016NE801635</t>
  </si>
  <si>
    <t>2016NE801581</t>
  </si>
  <si>
    <t>Contingenciamento</t>
  </si>
  <si>
    <t>Contintenciamento</t>
  </si>
  <si>
    <t>Contingenciamento (10%)</t>
  </si>
  <si>
    <t>2016NE801807</t>
  </si>
  <si>
    <t>BIOX COMERCIO DE PRODUTOS MEDICOS LABORATORIAIS</t>
  </si>
  <si>
    <t>Ácido ascórbico p.a. anidro (embalagem com 100g).</t>
  </si>
  <si>
    <t>2016NE801810</t>
  </si>
  <si>
    <t>2016NE801811</t>
  </si>
  <si>
    <t>TEC IMPORT - EXPORT. IMPORT. E COMERCIO LTDA</t>
  </si>
  <si>
    <t>2016NE801812</t>
  </si>
  <si>
    <t>2016NE801813</t>
  </si>
  <si>
    <t>Espátula tipo canaleta em aço inoxidável, 150mm de comprimento.</t>
  </si>
  <si>
    <t>2016NE801814</t>
  </si>
  <si>
    <t>2016NE801815</t>
  </si>
  <si>
    <t>2016NE801932</t>
  </si>
  <si>
    <t>2016NE801964</t>
  </si>
  <si>
    <t xml:space="preserve">QUALY COM.EIRELI   </t>
  </si>
  <si>
    <t xml:space="preserve">TEK-LICI LTDA      </t>
  </si>
  <si>
    <t>Inversão para diárias (email  Nilda -17 de outubro)</t>
  </si>
  <si>
    <t>2016NE802043</t>
  </si>
  <si>
    <t>2016NE802044</t>
  </si>
  <si>
    <t>Becker de polipropileno - Graduação em Silk-Screen. Capacidade 1000ml ? Forma baixa ? subdiv:50/50ml.</t>
  </si>
  <si>
    <t>Becker de polipropileno - Graduação em Silk-Screen. Capacidade 2000ml ? Forma baixa ? subdiv:100/100ml.</t>
  </si>
  <si>
    <t>Cassete histológico para processamento de tecidos, fabricado em polímero, pct com 500 unidades.</t>
  </si>
  <si>
    <t>SOGORB INDUSTRIA E COMERCIO LTDA - EPP</t>
  </si>
  <si>
    <t>Gaiola para ratos, base em polipropileno, autoclavável, resistentes a ácidos, nas medidas 41x34x16 cm. tampa de arame de aço inox aisi 304, eletropolido, malha 7,5 mm, comedouro embutido em "v", laterais triângulares fixas, divisórias basculantes para formar o comedouro. incluso bebedouro de polipropileno com capacidade para 700 ml, com rolha de formato cônico de borracha preta e bico de aço inoxidável de 85 mm.</t>
  </si>
  <si>
    <t>2016NE802045</t>
  </si>
  <si>
    <t>Estante para 20 tubos falcon de 50 ml ou 30 tubos falcon de 15 ml</t>
  </si>
  <si>
    <t>2016NE802046</t>
  </si>
  <si>
    <t>2016NE802049</t>
  </si>
  <si>
    <t>2016NE802050</t>
  </si>
  <si>
    <t>Inversão para diárias (email  Nilda -18 de outubro)</t>
  </si>
  <si>
    <t>Inversão para Capital</t>
  </si>
  <si>
    <t>LIFE TECHNOLOGIES BRASIL COMÉRCIO E INDÚSTRIA DE PRODUTOS PARA BIOTECNOLOGIA LTDA</t>
  </si>
  <si>
    <t>1</t>
  </si>
  <si>
    <t>Conjunto de reagentes usado para calibrar o sistema de PCR Quantitativo em Tempo Real Applied Biosystems modelo 7500 Real Time PCR ou equivalente. Placas de 96 poços de reações ópticas pré-carregadas com corantes (FAM™/SYBR® Green I, VIC®/JOE™, NED™/TAMRA™/ROX™).</t>
  </si>
  <si>
    <t>Conjunto</t>
  </si>
  <si>
    <t>339030-11</t>
  </si>
  <si>
    <t>INEXIGIBILIDADE Nº 41/2016</t>
  </si>
  <si>
    <t>Pregão 97/2015</t>
  </si>
  <si>
    <t>4.27</t>
  </si>
  <si>
    <t>BATISTA PENHA &amp; CIA LTDA – EPP</t>
  </si>
  <si>
    <t>108129</t>
  </si>
  <si>
    <t>1940</t>
  </si>
  <si>
    <t>Banqueta para utilização em bancada alta, com estrutura reforçada em aço carbono com cromação de alta durabilidade e resistência, assento e encosto com espuma e revestido. Medida aprox</t>
  </si>
  <si>
    <t>449052-42</t>
  </si>
  <si>
    <t>Cadeira Giratória com Rodízios - Cadeira giratória, com braços e rodízios. Estrutura do assento e encosto em madeira compensada moldada anatomicamente. Almofadas com espuma de poliuret</t>
  </si>
  <si>
    <t>2016NE802099</t>
  </si>
  <si>
    <t>2016NE802101</t>
  </si>
  <si>
    <t>2016NE802114</t>
  </si>
  <si>
    <t>2016NE802123</t>
  </si>
  <si>
    <t>J. C. F. MARANA</t>
  </si>
  <si>
    <t>2016NE802124</t>
  </si>
  <si>
    <t>60-2016</t>
  </si>
  <si>
    <t>MERCANTIL AQUARELA SUPRIMENTOS PARA ESCRITORIO E INFORM</t>
  </si>
  <si>
    <t>Fita adesiva para autoclave, em papel crepado, com listras impressas com tinta especial que em contato com a temperatura empregada muda de cor tornando-se pretas; medida de 19mm de largura x 30m de comprimento x 0,18mm de espessura.</t>
  </si>
  <si>
    <t>2016NE802134</t>
  </si>
  <si>
    <t>2016NE802135</t>
  </si>
  <si>
    <t>Frasco âmbar de vidro, capacidade de 250 mL com tampa e batoque</t>
  </si>
  <si>
    <t>Frasco âmbar de vidro, capacidade de 500 mL com tampa e batoque</t>
  </si>
  <si>
    <t>Lacre de alumínio para vidros tipo penicilina - 20 mm de diâmetro, pacote com 500 unidades.</t>
  </si>
  <si>
    <t>2016NE802190</t>
  </si>
  <si>
    <t>2016NE802191</t>
  </si>
  <si>
    <t>2016NE802192</t>
  </si>
  <si>
    <t>Kit de reagente para realização de teste - Colesterol Total, metodologia enzimática de trinder (kit com 500 mL). Material mantido à temperatura de 2 a 8°C. Validade mínima de 12 meses. Registro no Ministério da Saúde.</t>
  </si>
  <si>
    <t>2016NE802193</t>
  </si>
  <si>
    <t>Kit de reagente para realização de teste - Glicose, metodologia enzimática de trinder</t>
  </si>
  <si>
    <t>Reativo de Vermelho de Metila para prova de VM em bacteriologia,(embalagem com 100 ml).</t>
  </si>
  <si>
    <t>2016NE802194</t>
  </si>
  <si>
    <t>2016NE802195</t>
  </si>
  <si>
    <t>2016NE802196</t>
  </si>
  <si>
    <t>2016NE802197</t>
  </si>
  <si>
    <t>Corante azul de bromofenol (emb. c/ 25g).</t>
  </si>
  <si>
    <t>2016NE802198</t>
  </si>
  <si>
    <t>2016NE802199</t>
  </si>
  <si>
    <t>PIPETA GRADUADA 5ml DIV. 1/10. TIPO DE VIDRO E COEFICIENTE DE EXPANSÃO TÉRMICA LINEAR Fabricados em vidro alumino borosilicato de elevada resistência mecânica e com coeficiente de expansão térmica linear entre 0 e 300 oC de 48 - 56 +/- 1,5 x 10-7 cm/cm/oC, desta forma atendendo à especificação A.S.T.M. E 438 quanto ao material construtivo como Tipo I, classe B. 2. GRAVAÇÃO E DECORAÇÃO DO MATERIAL a. Gravação e decoração feita em esmalte quimicamente e termicamente resistente e permanente. b. Cumpre com especificação ASTM E 1273 quanto a código de cores da graduação e esmalte. c. Conforme ASTM E 1380, a presença de duas bandas estreitas ou uma banda larga disposta no extremo superior da pipeta indica que foi calibrada “para entregar” (to deliver) seu volume total quando a última gota for soprada. A ausência destas faixas indica que o escoamento total é feito sem necessidade do sopro final. 3. ESPECIFICAÇÕES CONSTRUTIVAS E VOLUMETRIA a. Atendem às especificações construtivas e de volumetria ASTM E 694 e ASTM E 1044 4. VOLUMETRIA, RASTREABILIDADE E CALIBRAÇÃO a. Testados sobre sua calibração segundo a ASTM E-542 b. Volumetria e graduação segundo ASTM E 1293 c. Padrões de calibração são rastreáveis ao N.I.S.T. e ao CENAM. 5. PRAZO DE VALIDADE a. Indeterminado, de acordo com a ASTM E 542. 6. CARACTERÍSTICAS QUÍMICAS a. Isentos de alcalinidade.</t>
  </si>
  <si>
    <t>Ponteira autoclavável, amarela universal, para pipeta au- tomática de 20-200 microlitros (pcte. com 1000).</t>
  </si>
  <si>
    <t>2016NE802200</t>
  </si>
  <si>
    <t>2016NE802201</t>
  </si>
  <si>
    <t>Pinça modelo Adson com serrilha em aço inoxidável, tamanho 12 cm</t>
  </si>
  <si>
    <t>2016NE802202</t>
  </si>
  <si>
    <t>2016NE802203</t>
  </si>
  <si>
    <t>83-2016</t>
  </si>
  <si>
    <t>REFRIGERACAO ICARAI LTDA - EPP</t>
  </si>
  <si>
    <t>Aparelho de ar condicionado Split HI WALL INVERTER 12.000 BTU/H, ciclo frio, gás R410A ecológico, controle remoto sem fio, SELO PROCEL ?A? INMETRO, direcionamento de ar horizontal e vertical, três velocidades de insuflamento, 220V (monofásico), 60hz. Instalação incluída com todos os acessórios como suporte, parafusos, cabos elétricos e tubulação até 10 metros.</t>
  </si>
  <si>
    <t>não empenhou</t>
  </si>
  <si>
    <t>Citocromo C de coração equino, concentração de no mínimo 90%. Embalagem com 100 miligramas. (C2506-100MG)</t>
  </si>
  <si>
    <t>339030 - 40</t>
  </si>
  <si>
    <t>Tripsina obtida de pâncreas bovino, T1426, frasco com 250mg, marca Sigma, para atendimento a pesquisa.</t>
  </si>
  <si>
    <t>Catalase, concentração de 2000 a 5000 unidades/mg proteína. Embalagem com 10 gramas. (SRE0041-10G).</t>
  </si>
  <si>
    <t>Hialuronidase (hialuronidase de testículo bovino Tipo I-S), pó liofilizado, 400-1000 unidades / mg sólida – frasco com 100mg, marca Sigma para atendimento a pesquisa.</t>
  </si>
  <si>
    <t>339030 - 09</t>
  </si>
  <si>
    <t>Colagenase tipo IA, de Clostridium histolyticum, liofilizada, ≥125 CDU/mg solid (CDU = unidades de digestão do colágeno). Apropriada par cultura celular. Produto armazenado a -20ºC. Embalagem com 100 mg. (C2674-100MG).</t>
  </si>
  <si>
    <t>339030 - 11</t>
  </si>
  <si>
    <t>PDI - Proteína Dissulfureto Isomerase a partir de fígado de bovino &gt; 95% (SDS-PAGE), ≥100 unidades / mg de proteína, pó liofilizado – frasco com 1mg, marca Sigma para atendimento a pesquisa.</t>
  </si>
  <si>
    <t>Ficoll - Ficoll® Paque Plus GE Healthcare, 17-1440-02, pack of 6 × 100 mL, marca Sigma, para atendimento a pesquisa.</t>
  </si>
  <si>
    <t>339030 – 11</t>
  </si>
  <si>
    <t>Cloridrato de (+/-)- Isoproterenol, I5627 frasco de 5g, marca Sigma, para atendimento a pesquisa.</t>
  </si>
  <si>
    <t>5-Isotiocianato de eosina, 45245, frasco com 50mg, marca Sigma, para atendimento a pesquisa.</t>
  </si>
  <si>
    <t>Meio RPMI-1640 com L-glutamina e bicarbonato de sódio, R8758, frasco 6 × 500 mL, marca Sigma, para atendimento a pesquisa.</t>
  </si>
  <si>
    <t>Meio Eagle Dulbecco modificado (DMEM), 4500MG/L de glicose, D5796, frasco 6 × 500mL, marca Sigma, para atendimento a pesquisa.</t>
  </si>
  <si>
    <t>Meio de cultura Eagle Modificado por Dulbecco com 4500MG/L de glicose e L-glutamina, D5648, frasco 10 × 1L, marca Sigma, para atendimento a pesquisa.</t>
  </si>
  <si>
    <t>Cloreto de Dansyla - adequado para a fluorescência, ≥99.0% (HPLC) Sinónimo: 5- (Dimetilamino) de cloreto de naftaleno-1-sulfonilo, NaCl. Frasco com 1g, marca Sigma, para atendimento a pesquisa.</t>
  </si>
  <si>
    <t>Monoclorobimano - adequados para fluorescência, ≥70.0% (HPLC). Frasco com 5mg, marca Sigma, para atendimento a pesquisa.</t>
  </si>
  <si>
    <t>Ortoftaldialdeido (OPA), min.97%, embalagem com 1 g. (P0657-1G)</t>
  </si>
  <si>
    <t>Superóxido desmutase bovina, recombinante, expresso em escherichia coli, liofilizada, S9697, frasco com 75KU, marca Sigma, para atendimento a pesquisa.</t>
  </si>
  <si>
    <t>Cloridrato de pilocarpina - atende às especificações de teste USP. Frasco com 10 g, marca sigma, para atendimento a pesquisa.</t>
  </si>
  <si>
    <t>INEXIGIBILIDADE Nº 53/2016</t>
  </si>
  <si>
    <t>SIGMA</t>
  </si>
  <si>
    <t>Acetato de forbol miristato (PMA) (emb. com 1mg).</t>
  </si>
  <si>
    <t>2016NE802422</t>
  </si>
  <si>
    <t>2016NE802423</t>
  </si>
  <si>
    <t>Capital ICB</t>
  </si>
  <si>
    <t>1.1</t>
  </si>
  <si>
    <t>Pregão 27/2016 - UASG 153248</t>
  </si>
  <si>
    <t>JULIANO CESAR DAS CHAGAS - ME</t>
  </si>
  <si>
    <t>PARAFINA (58-62): GRANULADA</t>
  </si>
  <si>
    <t>151</t>
  </si>
  <si>
    <t xml:space="preserve">Quilograma </t>
  </si>
  <si>
    <t>30</t>
  </si>
  <si>
    <t>37,42</t>
  </si>
  <si>
    <t>11.4</t>
  </si>
  <si>
    <t>ELETRA TECNOLOGIA E INFORMATICA LTDA - EPP</t>
  </si>
  <si>
    <r>
      <t xml:space="preserve">Kit i7 4790 com as seguintes especificações ou superior: Processador: core i7-4790 de 4ª geração socket LGA 1150, conjunto de instrução de 64 bits, cache inteligente de 8 MB, litografi </t>
    </r>
    <r>
      <rPr>
        <b/>
        <sz val="11"/>
        <color indexed="8"/>
        <rFont val="Arial Narrow"/>
        <family val="2"/>
      </rPr>
      <t>(COTA PRINCIPAL)</t>
    </r>
  </si>
</sst>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quot;Ativado&quot;;&quot;Ativado&quot;;&quot;Desativado&quot;"/>
    <numFmt numFmtId="171" formatCode="0.0"/>
    <numFmt numFmtId="172" formatCode="_-* #,##0.0_-;\-* #,##0.0_-;_-* &quot;-&quot;??_-;_-@_-"/>
    <numFmt numFmtId="173" formatCode="_-* #,##0_-;\-* #,##0_-;_-* &quot;-&quot;??_-;_-@_-"/>
    <numFmt numFmtId="174" formatCode="_-* #,##0.000_-;\-* #,##0.000_-;_-* &quot;-&quot;??_-;_-@_-"/>
    <numFmt numFmtId="175" formatCode="#,##0.00;\(#,##0.00\)"/>
    <numFmt numFmtId="176" formatCode="[$-416]dddd\,\ d&quot; de &quot;mmmm&quot; de &quot;yyyy"/>
    <numFmt numFmtId="177" formatCode="#,##0.00\ ;&quot; (&quot;#,##0.00\);&quot; -&quot;#\ ;@\ "/>
    <numFmt numFmtId="178" formatCode="_-* #,##0.00_-;\-* #,##0.00_-;_-* \-??_-;_-@"/>
    <numFmt numFmtId="179" formatCode="_-* #,##0.00_-;\-* #,##0.00_-;_-* \-??_-;_-@_-"/>
  </numFmts>
  <fonts count="51">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8"/>
      <name val="Arial Narrow"/>
      <family val="2"/>
    </font>
    <font>
      <u val="single"/>
      <sz val="8.8"/>
      <color indexed="12"/>
      <name val="Calibri"/>
      <family val="2"/>
    </font>
    <font>
      <u val="single"/>
      <sz val="8.8"/>
      <color indexed="20"/>
      <name val="Calibri"/>
      <family val="2"/>
    </font>
    <font>
      <sz val="11"/>
      <name val="Calibri"/>
      <family val="2"/>
    </font>
    <font>
      <b/>
      <sz val="11"/>
      <name val="Calibri"/>
      <family val="2"/>
    </font>
    <font>
      <sz val="11"/>
      <color indexed="8"/>
      <name val="Arial Narrow"/>
      <family val="2"/>
    </font>
    <font>
      <b/>
      <sz val="10"/>
      <color indexed="9"/>
      <name val="Arial"/>
      <family val="2"/>
    </font>
    <font>
      <sz val="10"/>
      <color indexed="8"/>
      <name val="Arial"/>
      <family val="2"/>
    </font>
    <font>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Narrow"/>
      <family val="2"/>
    </font>
    <font>
      <sz val="11"/>
      <color theme="1"/>
      <name val="Arial Narrow"/>
      <family val="2"/>
    </font>
    <font>
      <b/>
      <sz val="10"/>
      <color rgb="FFFFFFFF"/>
      <name val="Arial"/>
      <family val="2"/>
    </font>
    <font>
      <sz val="10"/>
      <color rgb="FF000000"/>
      <name val="Arial"/>
      <family val="2"/>
    </font>
    <font>
      <sz val="11"/>
      <color rgb="FF000000"/>
      <name val="Calibri"/>
      <family val="2"/>
    </font>
    <font>
      <sz val="11"/>
      <color rgb="FF000000"/>
      <name val="Verdan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C6D9F1"/>
        <bgColor indexed="64"/>
      </patternFill>
    </fill>
    <fill>
      <patternFill patternType="solid">
        <fgColor rgb="FF1F497D"/>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 fillId="25" borderId="0" applyNumberFormat="0" applyBorder="0" applyAlignment="0" applyProtection="0"/>
    <xf numFmtId="0" fontId="27" fillId="26" borderId="0" applyNumberFormat="0" applyBorder="0" applyAlignment="0" applyProtection="0"/>
    <xf numFmtId="0" fontId="2" fillId="17" borderId="0" applyNumberFormat="0" applyBorder="0" applyAlignment="0" applyProtection="0"/>
    <xf numFmtId="0" fontId="27" fillId="27" borderId="0" applyNumberFormat="0" applyBorder="0" applyAlignment="0" applyProtection="0"/>
    <xf numFmtId="0" fontId="2" fillId="19" borderId="0" applyNumberFormat="0" applyBorder="0" applyAlignment="0" applyProtection="0"/>
    <xf numFmtId="0" fontId="27" fillId="28" borderId="0" applyNumberFormat="0" applyBorder="0" applyAlignment="0" applyProtection="0"/>
    <xf numFmtId="0" fontId="2" fillId="29" borderId="0" applyNumberFormat="0" applyBorder="0" applyAlignment="0" applyProtection="0"/>
    <xf numFmtId="0" fontId="27" fillId="30" borderId="0" applyNumberFormat="0" applyBorder="0" applyAlignment="0" applyProtection="0"/>
    <xf numFmtId="0" fontId="2" fillId="31" borderId="0" applyNumberFormat="0" applyBorder="0" applyAlignment="0" applyProtection="0"/>
    <xf numFmtId="0" fontId="27" fillId="32" borderId="0" applyNumberFormat="0" applyBorder="0" applyAlignment="0" applyProtection="0"/>
    <xf numFmtId="0" fontId="2" fillId="33" borderId="0" applyNumberFormat="0" applyBorder="0" applyAlignment="0" applyProtection="0"/>
    <xf numFmtId="0" fontId="28" fillId="34" borderId="0" applyNumberFormat="0" applyBorder="0" applyAlignment="0" applyProtection="0"/>
    <xf numFmtId="0" fontId="3" fillId="7" borderId="0" applyNumberFormat="0" applyBorder="0" applyAlignment="0" applyProtection="0"/>
    <xf numFmtId="0" fontId="29" fillId="35" borderId="1" applyNumberFormat="0" applyAlignment="0" applyProtection="0"/>
    <xf numFmtId="0" fontId="4" fillId="36" borderId="2" applyNumberFormat="0" applyAlignment="0" applyProtection="0"/>
    <xf numFmtId="0" fontId="30" fillId="37" borderId="3" applyNumberFormat="0" applyAlignment="0" applyProtection="0"/>
    <xf numFmtId="0" fontId="5" fillId="38" borderId="4" applyNumberFormat="0" applyAlignment="0" applyProtection="0"/>
    <xf numFmtId="0" fontId="31" fillId="0" borderId="5" applyNumberFormat="0" applyFill="0" applyAlignment="0" applyProtection="0"/>
    <xf numFmtId="0" fontId="6" fillId="0" borderId="6" applyNumberFormat="0" applyFill="0" applyAlignment="0" applyProtection="0"/>
    <xf numFmtId="0" fontId="27" fillId="39" borderId="0" applyNumberFormat="0" applyBorder="0" applyAlignment="0" applyProtection="0"/>
    <xf numFmtId="0" fontId="2" fillId="40" borderId="0" applyNumberFormat="0" applyBorder="0" applyAlignment="0" applyProtection="0"/>
    <xf numFmtId="0" fontId="27" fillId="41" borderId="0" applyNumberFormat="0" applyBorder="0" applyAlignment="0" applyProtection="0"/>
    <xf numFmtId="0" fontId="2" fillId="42" borderId="0" applyNumberFormat="0" applyBorder="0" applyAlignment="0" applyProtection="0"/>
    <xf numFmtId="0" fontId="27" fillId="43" borderId="0" applyNumberFormat="0" applyBorder="0" applyAlignment="0" applyProtection="0"/>
    <xf numFmtId="0" fontId="2" fillId="44" borderId="0" applyNumberFormat="0" applyBorder="0" applyAlignment="0" applyProtection="0"/>
    <xf numFmtId="0" fontId="27" fillId="45" borderId="0" applyNumberFormat="0" applyBorder="0" applyAlignment="0" applyProtection="0"/>
    <xf numFmtId="0" fontId="2" fillId="29" borderId="0" applyNumberFormat="0" applyBorder="0" applyAlignment="0" applyProtection="0"/>
    <xf numFmtId="0" fontId="27" fillId="46" borderId="0" applyNumberFormat="0" applyBorder="0" applyAlignment="0" applyProtection="0"/>
    <xf numFmtId="0" fontId="2" fillId="31" borderId="0" applyNumberFormat="0" applyBorder="0" applyAlignment="0" applyProtection="0"/>
    <xf numFmtId="0" fontId="27" fillId="47" borderId="0" applyNumberFormat="0" applyBorder="0" applyAlignment="0" applyProtection="0"/>
    <xf numFmtId="0" fontId="2" fillId="48" borderId="0" applyNumberFormat="0" applyBorder="0" applyAlignment="0" applyProtection="0"/>
    <xf numFmtId="0" fontId="32" fillId="49" borderId="1" applyNumberFormat="0" applyAlignment="0" applyProtection="0"/>
    <xf numFmtId="0" fontId="7" fillId="13" borderId="2"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50"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ill="0" applyBorder="0" applyAlignment="0" applyProtection="0"/>
    <xf numFmtId="0" fontId="36" fillId="51" borderId="0" applyNumberFormat="0" applyBorder="0" applyAlignment="0" applyProtection="0"/>
    <xf numFmtId="0" fontId="9"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37" fillId="35" borderId="9" applyNumberFormat="0" applyAlignment="0" applyProtection="0"/>
    <xf numFmtId="0" fontId="10" fillId="36" borderId="10" applyNumberFormat="0" applyAlignment="0" applyProtection="0"/>
    <xf numFmtId="41" fontId="0" fillId="0" borderId="0" applyFont="0" applyFill="0" applyBorder="0" applyAlignment="0" applyProtection="0"/>
    <xf numFmtId="165" fontId="1" fillId="0" borderId="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13" fillId="0" borderId="12" applyNumberFormat="0" applyFill="0" applyAlignment="0" applyProtection="0"/>
    <xf numFmtId="0" fontId="42" fillId="0" borderId="13" applyNumberFormat="0" applyFill="0" applyAlignment="0" applyProtection="0"/>
    <xf numFmtId="0" fontId="14" fillId="0" borderId="14" applyNumberFormat="0" applyFill="0" applyAlignment="0" applyProtection="0"/>
    <xf numFmtId="0" fontId="43" fillId="0" borderId="15" applyNumberFormat="0" applyFill="0" applyAlignment="0" applyProtection="0"/>
    <xf numFmtId="0" fontId="1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4" fillId="0" borderId="17" applyNumberFormat="0" applyFill="0" applyAlignment="0" applyProtection="0"/>
    <xf numFmtId="0" fontId="17" fillId="0" borderId="18" applyNumberFormat="0" applyFill="0" applyAlignment="0" applyProtection="0"/>
    <xf numFmtId="43" fontId="0" fillId="0" borderId="0" applyFont="0" applyFill="0" applyBorder="0" applyAlignment="0" applyProtection="0"/>
  </cellStyleXfs>
  <cellXfs count="119">
    <xf numFmtId="0" fontId="0" fillId="0" borderId="0" xfId="0" applyFont="1" applyAlignment="1">
      <alignment/>
    </xf>
    <xf numFmtId="0" fontId="0" fillId="0" borderId="0" xfId="0" applyAlignment="1">
      <alignment horizontal="center" vertical="center"/>
    </xf>
    <xf numFmtId="0" fontId="0" fillId="0" borderId="0" xfId="0" applyFill="1" applyAlignment="1">
      <alignment horizontal="center" vertical="center"/>
    </xf>
    <xf numFmtId="43" fontId="0" fillId="0" borderId="0" xfId="107" applyFont="1" applyAlignment="1">
      <alignment horizontal="center" vertical="center"/>
    </xf>
    <xf numFmtId="0" fontId="44" fillId="0" borderId="0" xfId="0" applyFont="1" applyAlignment="1">
      <alignment horizontal="center"/>
    </xf>
    <xf numFmtId="0" fontId="0" fillId="0" borderId="0" xfId="0" applyFont="1" applyAlignment="1">
      <alignment/>
    </xf>
    <xf numFmtId="43" fontId="0" fillId="0" borderId="0" xfId="107" applyFont="1" applyAlignment="1">
      <alignment vertical="center"/>
    </xf>
    <xf numFmtId="43" fontId="0" fillId="0" borderId="0" xfId="107" applyFont="1" applyAlignment="1">
      <alignment horizontal="right" vertical="center"/>
    </xf>
    <xf numFmtId="0" fontId="21" fillId="0" borderId="0" xfId="0" applyFont="1" applyFill="1" applyAlignment="1">
      <alignment horizontal="center" vertical="center"/>
    </xf>
    <xf numFmtId="43" fontId="0" fillId="0" borderId="0" xfId="0" applyNumberFormat="1" applyFont="1" applyAlignment="1">
      <alignment/>
    </xf>
    <xf numFmtId="0" fontId="44" fillId="55" borderId="19" xfId="0" applyFont="1" applyFill="1" applyBorder="1" applyAlignment="1">
      <alignment horizontal="center" vertical="center" wrapText="1"/>
    </xf>
    <xf numFmtId="0" fontId="44" fillId="55" borderId="20" xfId="0" applyFont="1" applyFill="1" applyBorder="1" applyAlignment="1">
      <alignment horizontal="center" vertical="center" wrapText="1"/>
    </xf>
    <xf numFmtId="0" fontId="44" fillId="56" borderId="21" xfId="0" applyFont="1" applyFill="1" applyBorder="1" applyAlignment="1">
      <alignment horizontal="center" vertical="center" wrapText="1"/>
    </xf>
    <xf numFmtId="43" fontId="0" fillId="0" borderId="22" xfId="107" applyFont="1" applyBorder="1" applyAlignment="1">
      <alignment horizontal="center" vertical="center" wrapText="1"/>
    </xf>
    <xf numFmtId="43" fontId="0" fillId="0" borderId="23" xfId="107" applyFont="1" applyBorder="1" applyAlignment="1">
      <alignment horizontal="center" vertical="center" wrapText="1"/>
    </xf>
    <xf numFmtId="0" fontId="44" fillId="0" borderId="23" xfId="0" applyFont="1" applyBorder="1" applyAlignment="1">
      <alignment horizontal="center" wrapText="1"/>
    </xf>
    <xf numFmtId="43" fontId="44" fillId="0" borderId="23" xfId="107" applyFont="1" applyBorder="1" applyAlignment="1">
      <alignment horizontal="center" wrapText="1"/>
    </xf>
    <xf numFmtId="3" fontId="0" fillId="0" borderId="0" xfId="0" applyNumberFormat="1" applyFill="1" applyAlignment="1">
      <alignment horizontal="center" vertical="center"/>
    </xf>
    <xf numFmtId="43" fontId="0" fillId="0" borderId="0" xfId="107" applyFont="1" applyAlignment="1">
      <alignment horizontal="center" vertical="center"/>
    </xf>
    <xf numFmtId="3" fontId="0" fillId="0" borderId="0" xfId="0" applyNumberFormat="1" applyAlignment="1">
      <alignment horizontal="center" vertical="center"/>
    </xf>
    <xf numFmtId="0" fontId="0" fillId="0" borderId="24" xfId="0" applyBorder="1" applyAlignment="1">
      <alignment horizontal="center"/>
    </xf>
    <xf numFmtId="0" fontId="0" fillId="0" borderId="23" xfId="0" applyBorder="1" applyAlignment="1">
      <alignment horizontal="center" wrapText="1"/>
    </xf>
    <xf numFmtId="4" fontId="38" fillId="0" borderId="23" xfId="0" applyNumberFormat="1" applyFont="1" applyBorder="1" applyAlignment="1">
      <alignment horizontal="right"/>
    </xf>
    <xf numFmtId="4" fontId="0" fillId="0" borderId="0" xfId="0" applyNumberFormat="1" applyFill="1" applyAlignment="1">
      <alignment horizontal="center" vertical="center"/>
    </xf>
    <xf numFmtId="49" fontId="22" fillId="0" borderId="25" xfId="0" applyNumberFormat="1" applyFont="1" applyFill="1" applyBorder="1" applyAlignment="1">
      <alignment horizontal="center" vertical="center"/>
    </xf>
    <xf numFmtId="49" fontId="22" fillId="0" borderId="26"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xf>
    <xf numFmtId="2" fontId="22" fillId="0" borderId="26" xfId="0" applyNumberFormat="1" applyFont="1" applyFill="1" applyBorder="1" applyAlignment="1">
      <alignment horizontal="center" vertical="center" wrapText="1"/>
    </xf>
    <xf numFmtId="43" fontId="22" fillId="0" borderId="26" xfId="107" applyFont="1" applyFill="1" applyBorder="1" applyAlignment="1">
      <alignment horizontal="center" vertical="center" wrapText="1"/>
    </xf>
    <xf numFmtId="43" fontId="21" fillId="0" borderId="27" xfId="107" applyFont="1" applyFill="1" applyBorder="1" applyAlignment="1">
      <alignment horizontal="right" vertical="center" wrapText="1"/>
    </xf>
    <xf numFmtId="49" fontId="0" fillId="0" borderId="28"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45" fillId="0" borderId="29" xfId="0" applyFont="1" applyFill="1" applyBorder="1" applyAlignment="1">
      <alignment vertical="center"/>
    </xf>
    <xf numFmtId="0" fontId="45" fillId="0" borderId="29" xfId="0" applyFont="1" applyFill="1" applyBorder="1" applyAlignment="1">
      <alignment vertical="center" wrapText="1"/>
    </xf>
    <xf numFmtId="43" fontId="45" fillId="0" borderId="29" xfId="107" applyFont="1" applyFill="1" applyBorder="1" applyAlignment="1">
      <alignment vertical="center" wrapText="1"/>
    </xf>
    <xf numFmtId="43" fontId="45" fillId="0" borderId="30" xfId="107" applyFont="1" applyFill="1" applyBorder="1" applyAlignment="1">
      <alignment horizontal="righ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Border="1" applyAlignment="1">
      <alignment horizontal="center" vertical="center"/>
    </xf>
    <xf numFmtId="43" fontId="0" fillId="0" borderId="32" xfId="0" applyNumberFormat="1" applyFont="1" applyBorder="1" applyAlignment="1">
      <alignment horizontal="center" vertical="center"/>
    </xf>
    <xf numFmtId="43" fontId="46" fillId="0" borderId="33" xfId="0" applyNumberFormat="1" applyFont="1" applyFill="1" applyBorder="1" applyAlignment="1">
      <alignment horizontal="right" vertical="center" wrapText="1"/>
    </xf>
    <xf numFmtId="49" fontId="0" fillId="0" borderId="28" xfId="0" applyNumberFormat="1" applyFill="1" applyBorder="1" applyAlignment="1">
      <alignment horizontal="center" vertical="center"/>
    </xf>
    <xf numFmtId="49" fontId="0" fillId="0" borderId="29" xfId="0" applyNumberFormat="1" applyFill="1" applyBorder="1" applyAlignment="1">
      <alignment horizontal="center" vertical="center"/>
    </xf>
    <xf numFmtId="0" fontId="45" fillId="0" borderId="29" xfId="0" applyNumberFormat="1" applyFont="1" applyFill="1" applyBorder="1" applyAlignment="1">
      <alignment vertical="center"/>
    </xf>
    <xf numFmtId="43" fontId="17" fillId="0" borderId="29" xfId="106" applyNumberFormat="1" applyFill="1" applyBorder="1" applyAlignment="1">
      <alignment vertical="center" wrapText="1"/>
    </xf>
    <xf numFmtId="43" fontId="17" fillId="0" borderId="30" xfId="106" applyNumberFormat="1" applyFill="1" applyBorder="1" applyAlignment="1">
      <alignment horizontal="right" vertical="center" wrapText="1"/>
    </xf>
    <xf numFmtId="44" fontId="44" fillId="0" borderId="23" xfId="107" applyNumberFormat="1" applyFont="1" applyBorder="1" applyAlignment="1">
      <alignment horizontal="center" wrapText="1"/>
    </xf>
    <xf numFmtId="44" fontId="0" fillId="0" borderId="23" xfId="107" applyNumberFormat="1" applyFont="1" applyBorder="1" applyAlignment="1">
      <alignment horizontal="center" vertical="center" wrapText="1"/>
    </xf>
    <xf numFmtId="0" fontId="0" fillId="0" borderId="29" xfId="0" applyBorder="1" applyAlignment="1">
      <alignment/>
    </xf>
    <xf numFmtId="0" fontId="47" fillId="57" borderId="32" xfId="0" applyFont="1" applyFill="1" applyBorder="1" applyAlignment="1">
      <alignment horizontal="center"/>
    </xf>
    <xf numFmtId="0" fontId="47" fillId="57" borderId="32" xfId="0" applyFont="1" applyFill="1" applyBorder="1" applyAlignment="1">
      <alignment horizontal="center" wrapText="1"/>
    </xf>
    <xf numFmtId="0" fontId="47" fillId="57" borderId="34" xfId="0" applyFont="1" applyFill="1" applyBorder="1" applyAlignment="1">
      <alignment horizontal="center"/>
    </xf>
    <xf numFmtId="49" fontId="0" fillId="0" borderId="29" xfId="0" applyNumberFormat="1" applyBorder="1" applyAlignment="1">
      <alignment horizontal="center"/>
    </xf>
    <xf numFmtId="43" fontId="48" fillId="0" borderId="29" xfId="107" applyFont="1" applyBorder="1" applyAlignment="1">
      <alignment horizontal="right"/>
    </xf>
    <xf numFmtId="43" fontId="0" fillId="0" borderId="29" xfId="0" applyNumberFormat="1" applyFont="1" applyBorder="1" applyAlignment="1">
      <alignment/>
    </xf>
    <xf numFmtId="4" fontId="0" fillId="0" borderId="0" xfId="0" applyNumberFormat="1" applyBorder="1" applyAlignment="1">
      <alignment/>
    </xf>
    <xf numFmtId="0" fontId="0" fillId="0" borderId="0" xfId="0" applyFont="1" applyBorder="1" applyAlignment="1">
      <alignment/>
    </xf>
    <xf numFmtId="44" fontId="0" fillId="0" borderId="0" xfId="0" applyNumberFormat="1" applyAlignment="1">
      <alignment/>
    </xf>
    <xf numFmtId="0" fontId="47" fillId="57" borderId="31" xfId="0" applyFont="1" applyFill="1" applyBorder="1" applyAlignment="1">
      <alignment horizontal="center"/>
    </xf>
    <xf numFmtId="4" fontId="0" fillId="0" borderId="35" xfId="0" applyNumberFormat="1" applyFont="1" applyBorder="1" applyAlignment="1">
      <alignment horizontal="right"/>
    </xf>
    <xf numFmtId="44" fontId="0" fillId="0" borderId="29" xfId="107" applyNumberFormat="1" applyFont="1" applyBorder="1" applyAlignment="1">
      <alignment horizontal="center" wrapText="1"/>
    </xf>
    <xf numFmtId="49" fontId="0" fillId="0" borderId="29" xfId="0" applyNumberFormat="1" applyFill="1" applyBorder="1" applyAlignment="1">
      <alignment horizontal="left" vertical="center"/>
    </xf>
    <xf numFmtId="0" fontId="44" fillId="0" borderId="29" xfId="0" applyFont="1" applyBorder="1" applyAlignment="1">
      <alignment horizontal="center" vertical="center" wrapText="1"/>
    </xf>
    <xf numFmtId="4" fontId="0" fillId="0" borderId="0" xfId="0" applyNumberFormat="1" applyAlignment="1">
      <alignment/>
    </xf>
    <xf numFmtId="44" fontId="0" fillId="0" borderId="23" xfId="0" applyNumberFormat="1" applyFont="1" applyBorder="1" applyAlignment="1">
      <alignment horizontal="right"/>
    </xf>
    <xf numFmtId="0" fontId="0" fillId="58" borderId="0" xfId="0" applyFill="1" applyAlignment="1">
      <alignment/>
    </xf>
    <xf numFmtId="0" fontId="0" fillId="55" borderId="0" xfId="0" applyFill="1" applyAlignment="1">
      <alignment/>
    </xf>
    <xf numFmtId="0" fontId="0" fillId="0" borderId="0" xfId="0" applyBorder="1" applyAlignment="1">
      <alignment/>
    </xf>
    <xf numFmtId="0" fontId="44" fillId="0" borderId="36" xfId="0" applyFont="1" applyBorder="1" applyAlignment="1">
      <alignment horizontal="center" vertical="center" wrapText="1"/>
    </xf>
    <xf numFmtId="0" fontId="44" fillId="0" borderId="37" xfId="0" applyFont="1" applyBorder="1" applyAlignment="1">
      <alignment horizontal="center" vertical="center" wrapText="1"/>
    </xf>
    <xf numFmtId="0" fontId="0" fillId="0" borderId="0" xfId="0" applyAlignment="1">
      <alignment wrapText="1"/>
    </xf>
    <xf numFmtId="14" fontId="0" fillId="0" borderId="0" xfId="0" applyNumberFormat="1" applyAlignment="1">
      <alignment wrapText="1"/>
    </xf>
    <xf numFmtId="4" fontId="0" fillId="0" borderId="0" xfId="0" applyNumberFormat="1" applyAlignment="1">
      <alignment wrapText="1"/>
    </xf>
    <xf numFmtId="0" fontId="0" fillId="0" borderId="0" xfId="0" applyNumberFormat="1" applyAlignment="1">
      <alignment wrapText="1"/>
    </xf>
    <xf numFmtId="0" fontId="0" fillId="0" borderId="0" xfId="0" applyNumberFormat="1" applyAlignment="1">
      <alignment/>
    </xf>
    <xf numFmtId="0" fontId="0" fillId="0" borderId="0" xfId="0" applyNumberFormat="1" applyBorder="1" applyAlignment="1">
      <alignment/>
    </xf>
    <xf numFmtId="0" fontId="0" fillId="58" borderId="0" xfId="0" applyFill="1" applyAlignment="1">
      <alignment wrapText="1"/>
    </xf>
    <xf numFmtId="0" fontId="0" fillId="58" borderId="0" xfId="0" applyNumberFormat="1" applyFill="1" applyAlignment="1">
      <alignment wrapText="1"/>
    </xf>
    <xf numFmtId="14" fontId="0" fillId="58" borderId="0" xfId="0" applyNumberFormat="1" applyFill="1" applyAlignment="1">
      <alignment wrapText="1"/>
    </xf>
    <xf numFmtId="4" fontId="0" fillId="58" borderId="0" xfId="0" applyNumberFormat="1" applyFill="1" applyAlignment="1">
      <alignment wrapText="1"/>
    </xf>
    <xf numFmtId="17" fontId="0" fillId="0" borderId="0" xfId="0" applyNumberFormat="1" applyAlignment="1">
      <alignment wrapText="1"/>
    </xf>
    <xf numFmtId="0" fontId="45" fillId="0" borderId="0" xfId="0" applyFont="1" applyAlignment="1">
      <alignment/>
    </xf>
    <xf numFmtId="17" fontId="0" fillId="0" borderId="0" xfId="0" applyNumberFormat="1" applyFill="1" applyAlignment="1">
      <alignment wrapText="1"/>
    </xf>
    <xf numFmtId="0" fontId="0" fillId="0" borderId="0" xfId="0" applyFill="1" applyAlignment="1">
      <alignment wrapText="1"/>
    </xf>
    <xf numFmtId="14" fontId="0" fillId="0" borderId="0" xfId="0" applyNumberFormat="1" applyFill="1" applyAlignment="1">
      <alignment wrapText="1"/>
    </xf>
    <xf numFmtId="0" fontId="0" fillId="0" borderId="0" xfId="0" applyFill="1" applyAlignment="1">
      <alignment/>
    </xf>
    <xf numFmtId="4" fontId="0" fillId="0" borderId="0" xfId="0" applyNumberFormat="1" applyFont="1" applyAlignment="1">
      <alignment/>
    </xf>
    <xf numFmtId="44" fontId="0" fillId="0" borderId="0" xfId="0" applyNumberFormat="1" applyFont="1" applyAlignment="1">
      <alignment/>
    </xf>
    <xf numFmtId="43" fontId="49" fillId="0" borderId="29" xfId="0" applyNumberFormat="1" applyFont="1" applyBorder="1" applyAlignment="1">
      <alignment/>
    </xf>
    <xf numFmtId="0" fontId="47" fillId="57" borderId="0" xfId="0" applyFont="1" applyFill="1" applyBorder="1" applyAlignment="1">
      <alignment horizontal="center"/>
    </xf>
    <xf numFmtId="175" fontId="0" fillId="0" borderId="0" xfId="0" applyNumberFormat="1" applyAlignment="1">
      <alignment/>
    </xf>
    <xf numFmtId="175" fontId="0" fillId="0" borderId="0" xfId="0" applyNumberFormat="1" applyFont="1" applyAlignment="1">
      <alignment/>
    </xf>
    <xf numFmtId="0" fontId="21" fillId="0" borderId="26" xfId="0" applyFont="1" applyFill="1" applyBorder="1" applyAlignment="1">
      <alignment horizontal="center" vertical="center"/>
    </xf>
    <xf numFmtId="0" fontId="0" fillId="0" borderId="32" xfId="0" applyFill="1" applyBorder="1" applyAlignment="1">
      <alignment horizontal="center" vertical="center"/>
    </xf>
    <xf numFmtId="49" fontId="0" fillId="0" borderId="30" xfId="0" applyNumberFormat="1" applyFill="1" applyBorder="1" applyAlignment="1">
      <alignment horizontal="center" vertical="center"/>
    </xf>
    <xf numFmtId="0" fontId="45" fillId="0" borderId="29" xfId="0" applyFont="1" applyBorder="1" applyAlignment="1">
      <alignment horizontal="center" vertical="top" wrapText="1"/>
    </xf>
    <xf numFmtId="0" fontId="45" fillId="0" borderId="29" xfId="0" applyFont="1" applyBorder="1" applyAlignment="1">
      <alignment vertical="center" wrapText="1"/>
    </xf>
    <xf numFmtId="0" fontId="45" fillId="0" borderId="29" xfId="0" applyFont="1" applyBorder="1" applyAlignment="1">
      <alignment horizontal="right" vertical="top" wrapText="1"/>
    </xf>
    <xf numFmtId="0" fontId="0" fillId="59" borderId="0" xfId="0" applyFill="1" applyAlignment="1">
      <alignment wrapText="1"/>
    </xf>
    <xf numFmtId="4" fontId="0" fillId="59" borderId="0" xfId="0" applyNumberFormat="1" applyFill="1" applyAlignment="1">
      <alignment wrapText="1"/>
    </xf>
    <xf numFmtId="0" fontId="0" fillId="59" borderId="0" xfId="0" applyNumberFormat="1" applyFill="1" applyAlignment="1">
      <alignment wrapText="1"/>
    </xf>
    <xf numFmtId="14" fontId="0" fillId="59" borderId="0" xfId="0" applyNumberFormat="1" applyFill="1" applyAlignment="1">
      <alignment wrapText="1"/>
    </xf>
    <xf numFmtId="0" fontId="0" fillId="59" borderId="0" xfId="0" applyFill="1" applyAlignment="1">
      <alignment/>
    </xf>
    <xf numFmtId="43" fontId="0" fillId="0" borderId="29" xfId="107" applyFont="1" applyFill="1" applyBorder="1" applyAlignment="1">
      <alignment horizontal="center" vertical="center"/>
    </xf>
    <xf numFmtId="43" fontId="45" fillId="0" borderId="29" xfId="107" applyFont="1" applyBorder="1" applyAlignment="1">
      <alignment horizontal="right" vertical="top" wrapText="1"/>
    </xf>
    <xf numFmtId="43" fontId="17" fillId="0" borderId="29" xfId="107" applyFont="1" applyFill="1" applyBorder="1" applyAlignment="1">
      <alignment vertical="center" wrapText="1"/>
    </xf>
    <xf numFmtId="43" fontId="0" fillId="0" borderId="0" xfId="107" applyFont="1" applyFill="1" applyAlignment="1">
      <alignment/>
    </xf>
    <xf numFmtId="43" fontId="0" fillId="0" borderId="0" xfId="107" applyFont="1" applyFill="1" applyAlignment="1">
      <alignment horizontal="center" vertical="center"/>
    </xf>
    <xf numFmtId="0" fontId="0" fillId="0" borderId="0" xfId="0" applyFont="1" applyFill="1" applyBorder="1" applyAlignment="1">
      <alignment/>
    </xf>
    <xf numFmtId="4" fontId="50" fillId="0" borderId="0" xfId="0" applyNumberFormat="1" applyFont="1" applyAlignment="1">
      <alignment/>
    </xf>
    <xf numFmtId="44" fontId="38" fillId="0" borderId="23" xfId="107" applyNumberFormat="1" applyFont="1" applyBorder="1" applyAlignment="1">
      <alignment horizontal="center" vertical="center" wrapText="1"/>
    </xf>
    <xf numFmtId="43" fontId="46" fillId="0" borderId="32"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45" fillId="0" borderId="0" xfId="0" applyFont="1" applyFill="1" applyBorder="1" applyAlignment="1">
      <alignment vertical="center" wrapText="1"/>
    </xf>
    <xf numFmtId="17" fontId="0" fillId="58" borderId="0" xfId="0" applyNumberFormat="1" applyFill="1" applyAlignment="1">
      <alignment wrapText="1"/>
    </xf>
    <xf numFmtId="43" fontId="38" fillId="0" borderId="29" xfId="0" applyNumberFormat="1" applyFont="1" applyBorder="1" applyAlignment="1">
      <alignment/>
    </xf>
    <xf numFmtId="0" fontId="44" fillId="55" borderId="35" xfId="0" applyFont="1" applyFill="1" applyBorder="1" applyAlignment="1">
      <alignment horizontal="center"/>
    </xf>
    <xf numFmtId="0" fontId="44" fillId="55" borderId="38" xfId="0" applyFont="1" applyFill="1" applyBorder="1" applyAlignment="1">
      <alignment horizontal="center"/>
    </xf>
    <xf numFmtId="0" fontId="44" fillId="55" borderId="21" xfId="0" applyFont="1" applyFill="1" applyBorder="1" applyAlignment="1">
      <alignment horizontal="center"/>
    </xf>
  </cellXfs>
  <cellStyles count="94">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Moeda 2" xfId="79"/>
    <cellStyle name="Neutra" xfId="80"/>
    <cellStyle name="Neutra 2" xfId="81"/>
    <cellStyle name="Normal 2" xfId="82"/>
    <cellStyle name="Normal 3" xfId="83"/>
    <cellStyle name="Nota" xfId="84"/>
    <cellStyle name="Nota 2" xfId="85"/>
    <cellStyle name="Percent" xfId="86"/>
    <cellStyle name="Saída" xfId="87"/>
    <cellStyle name="Saída 2" xfId="88"/>
    <cellStyle name="Comma [0]" xfId="89"/>
    <cellStyle name="Separador de milhares 2" xfId="90"/>
    <cellStyle name="Texto de Aviso" xfId="91"/>
    <cellStyle name="Texto de Aviso 2" xfId="92"/>
    <cellStyle name="Texto Explicativo" xfId="93"/>
    <cellStyle name="Texto Explicativo 2" xfId="94"/>
    <cellStyle name="Título" xfId="95"/>
    <cellStyle name="Título 1" xfId="96"/>
    <cellStyle name="Título 1 2" xfId="97"/>
    <cellStyle name="Título 2" xfId="98"/>
    <cellStyle name="Título 2 2" xfId="99"/>
    <cellStyle name="Título 3" xfId="100"/>
    <cellStyle name="Título 3 2" xfId="101"/>
    <cellStyle name="Título 4" xfId="102"/>
    <cellStyle name="Título 4 2" xfId="103"/>
    <cellStyle name="Título 5" xfId="104"/>
    <cellStyle name="Total" xfId="105"/>
    <cellStyle name="Total 2" xfId="106"/>
    <cellStyle name="Comma" xfId="107"/>
  </cellStyles>
  <dxfs count="1">
    <dxf>
      <fill>
        <patternFill>
          <bgColor rgb="FFCDC800"/>
        </patternFill>
      </fill>
    </dxf>
  </dxfs>
  <tableStyles count="1" defaultTableStyle="TableStyleMedium9" defaultPivotStyle="PivotStyleLight16">
    <tableStyle name="Estilo de Tabela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ejamento\Aloca&#231;&#227;o%20de%20Recursos\Aloca&#231;&#227;o%20de%20Recursos%202016\Matriz%20de%20Di&#225;rias\Controle%20de%20Di&#225;rias%20e%20Transportes%20das%20U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e de diárias"/>
      <sheetName val="Plan2"/>
      <sheetName val="Plan3"/>
      <sheetName val="Plan1"/>
    </sheetNames>
    <sheetDataSet>
      <sheetData sheetId="3">
        <row r="37">
          <cell r="C37">
            <v>0</v>
          </cell>
        </row>
      </sheetData>
    </sheetDataSet>
  </externalBook>
</externalLink>
</file>

<file path=xl/tables/table1.xml><?xml version="1.0" encoding="utf-8"?>
<table xmlns="http://schemas.openxmlformats.org/spreadsheetml/2006/main" id="136" name="Tabela2137" displayName="Tabela2137" ref="A1:S266" comment="" totalsRowCount="1">
  <autoFilter ref="A1:S266"/>
  <tableColumns count="19">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s>
  <tableStyleInfo name="TableStyleMedium9" showFirstColumn="0" showLastColumn="0" showRowStripes="1" showColumnStripes="0"/>
</table>
</file>

<file path=xl/tables/table2.xml><?xml version="1.0" encoding="utf-8"?>
<table xmlns="http://schemas.openxmlformats.org/spreadsheetml/2006/main" id="101" name="Tabela101" displayName="Tabela101" ref="A1:P1000" comment="" totalsRowCount="1">
  <autoFilter ref="A1:P1000"/>
  <tableColumns count="16">
    <tableColumn id="1" name="PREGÃO"/>
    <tableColumn id="2" name="FORNECEDOR"/>
    <tableColumn id="3" name="ITEM"/>
    <tableColumn id="4" name="SIGE"/>
    <tableColumn id="5" name="DESCRIÇÃO"/>
    <tableColumn id="6" name="UN"/>
    <tableColumn id="7" name="QTD. LIC."/>
    <tableColumn id="8" name="QTD. SOL."/>
    <tableColumn id="9" name="QTD. EMP."/>
    <tableColumn id="10" name="R$ UN"/>
    <tableColumn id="11" name="R$ TOTAL"/>
    <tableColumn id="12" name="R$ TOTAL EMP." totalsRowFunction="sum"/>
    <tableColumn id="13" name="STATUS"/>
    <tableColumn id="14" name="Colunas1" totalsRowFunction="count"/>
    <tableColumn id="15" name="Colunas2"/>
    <tableColumn id="16" name="Colunas3"/>
  </tableColumns>
  <tableStyleInfo name="TableStyleMedium9" showFirstColumn="0" showLastColumn="0" showRowStripes="1" showColumnStripes="0"/>
</table>
</file>

<file path=xl/tables/table3.xml><?xml version="1.0" encoding="utf-8"?>
<table xmlns="http://schemas.openxmlformats.org/spreadsheetml/2006/main" id="2" name="Tabela2" displayName="Tabela2" ref="A1:T274" comment="" totalsRowCount="1">
  <autoFilter ref="A1:T274"/>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 id="45" name="Colunas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15"/>
  <sheetViews>
    <sheetView zoomScale="80" zoomScaleNormal="80" zoomScalePageLayoutView="0" workbookViewId="0" topLeftCell="A1">
      <selection activeCell="N15" sqref="N15"/>
    </sheetView>
  </sheetViews>
  <sheetFormatPr defaultColWidth="9.140625" defaultRowHeight="15"/>
  <cols>
    <col min="1" max="1" width="20.28125" style="1" bestFit="1" customWidth="1"/>
    <col min="2" max="2" width="10.421875" style="1" customWidth="1"/>
    <col min="3" max="3" width="34.28125" style="1" bestFit="1" customWidth="1"/>
    <col min="4" max="4" width="11.00390625" style="1" customWidth="1"/>
    <col min="5" max="5" width="12.421875" style="1" customWidth="1"/>
    <col min="6" max="6" width="12.00390625" style="1" customWidth="1"/>
    <col min="7" max="7" width="6.8515625" style="1" customWidth="1"/>
    <col min="8" max="8" width="7.57421875" style="1" customWidth="1"/>
    <col min="9" max="9" width="9.57421875" style="1" customWidth="1"/>
    <col min="10" max="10" width="11.140625" style="1" customWidth="1"/>
    <col min="11" max="11" width="10.281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4.8515625" style="18" customWidth="1"/>
    <col min="18" max="18" width="22.00390625" style="18" customWidth="1"/>
    <col min="19" max="19" width="16.28125" style="7" bestFit="1" customWidth="1"/>
    <col min="20" max="16384" width="9.140625" style="2" customWidth="1"/>
  </cols>
  <sheetData>
    <row r="1" spans="1:19" s="8" customFormat="1" ht="45">
      <c r="A1" s="24" t="s">
        <v>7</v>
      </c>
      <c r="B1" s="25" t="s">
        <v>8</v>
      </c>
      <c r="C1" s="26" t="s">
        <v>0</v>
      </c>
      <c r="D1" s="26" t="s">
        <v>9</v>
      </c>
      <c r="E1" s="26" t="s">
        <v>10</v>
      </c>
      <c r="F1" s="26" t="s">
        <v>11</v>
      </c>
      <c r="G1" s="25" t="s">
        <v>12</v>
      </c>
      <c r="H1" s="25" t="s">
        <v>13</v>
      </c>
      <c r="I1" s="25" t="s">
        <v>14</v>
      </c>
      <c r="J1" s="25" t="s">
        <v>15</v>
      </c>
      <c r="K1" s="25" t="s">
        <v>16</v>
      </c>
      <c r="L1" s="25" t="s">
        <v>1</v>
      </c>
      <c r="M1" s="25" t="s">
        <v>2</v>
      </c>
      <c r="N1" s="27" t="s">
        <v>3</v>
      </c>
      <c r="O1" s="25" t="s">
        <v>17</v>
      </c>
      <c r="P1" s="27" t="s">
        <v>18</v>
      </c>
      <c r="Q1" s="28" t="s">
        <v>4</v>
      </c>
      <c r="R1" s="28" t="s">
        <v>5</v>
      </c>
      <c r="S1" s="29" t="s">
        <v>6</v>
      </c>
    </row>
    <row r="2" spans="1:19" ht="49.5">
      <c r="A2" s="61" t="s">
        <v>637</v>
      </c>
      <c r="B2" s="42" t="s">
        <v>638</v>
      </c>
      <c r="C2" s="81" t="s">
        <v>639</v>
      </c>
      <c r="D2" s="42" t="s">
        <v>39</v>
      </c>
      <c r="E2" s="42" t="s">
        <v>640</v>
      </c>
      <c r="F2" s="42" t="s">
        <v>41</v>
      </c>
      <c r="G2" s="42" t="s">
        <v>42</v>
      </c>
      <c r="H2" s="42" t="s">
        <v>43</v>
      </c>
      <c r="I2" s="42" t="s">
        <v>44</v>
      </c>
      <c r="J2" s="42" t="s">
        <v>641</v>
      </c>
      <c r="K2" s="94" t="s">
        <v>46</v>
      </c>
      <c r="L2" s="95">
        <v>66542</v>
      </c>
      <c r="M2" s="95">
        <v>20</v>
      </c>
      <c r="N2" s="96" t="s">
        <v>642</v>
      </c>
      <c r="O2" s="95" t="s">
        <v>48</v>
      </c>
      <c r="P2" s="95">
        <v>10</v>
      </c>
      <c r="Q2" s="97">
        <v>116</v>
      </c>
      <c r="R2" s="104">
        <v>1160</v>
      </c>
      <c r="S2" s="95" t="s">
        <v>643</v>
      </c>
    </row>
    <row r="3" spans="1:19" ht="49.5">
      <c r="A3" s="61" t="s">
        <v>637</v>
      </c>
      <c r="B3" s="42" t="s">
        <v>638</v>
      </c>
      <c r="C3" s="81" t="s">
        <v>639</v>
      </c>
      <c r="D3" s="42" t="s">
        <v>39</v>
      </c>
      <c r="E3" s="42" t="s">
        <v>640</v>
      </c>
      <c r="F3" s="42" t="s">
        <v>41</v>
      </c>
      <c r="G3" s="42" t="s">
        <v>42</v>
      </c>
      <c r="H3" s="42" t="s">
        <v>43</v>
      </c>
      <c r="I3" s="42" t="s">
        <v>44</v>
      </c>
      <c r="J3" s="42" t="s">
        <v>641</v>
      </c>
      <c r="K3" s="94" t="s">
        <v>46</v>
      </c>
      <c r="L3" s="95">
        <v>52630</v>
      </c>
      <c r="M3" s="95">
        <v>38</v>
      </c>
      <c r="N3" s="96" t="s">
        <v>644</v>
      </c>
      <c r="O3" s="95" t="s">
        <v>48</v>
      </c>
      <c r="P3" s="95">
        <v>3</v>
      </c>
      <c r="Q3" s="97">
        <v>189</v>
      </c>
      <c r="R3" s="104">
        <v>567</v>
      </c>
      <c r="S3" s="95" t="s">
        <v>643</v>
      </c>
    </row>
    <row r="4" spans="1:19" ht="90.75">
      <c r="A4" s="61"/>
      <c r="B4" s="42"/>
      <c r="C4" s="81"/>
      <c r="D4" s="42"/>
      <c r="E4" s="42"/>
      <c r="F4" s="42"/>
      <c r="G4" s="42"/>
      <c r="H4" s="42"/>
      <c r="I4" s="42"/>
      <c r="J4" s="70" t="s">
        <v>680</v>
      </c>
      <c r="K4" s="70" t="s">
        <v>681</v>
      </c>
      <c r="L4" s="70">
        <v>1</v>
      </c>
      <c r="M4" s="70">
        <v>66531</v>
      </c>
      <c r="N4" s="70" t="s">
        <v>682</v>
      </c>
      <c r="O4" s="70" t="s">
        <v>48</v>
      </c>
      <c r="P4" s="70">
        <v>1</v>
      </c>
      <c r="Q4" s="72">
        <v>2540</v>
      </c>
      <c r="R4" s="72">
        <v>2540</v>
      </c>
      <c r="S4" s="72">
        <v>2540</v>
      </c>
    </row>
    <row r="5" spans="1:19" ht="16.5">
      <c r="A5" s="61"/>
      <c r="B5" s="42"/>
      <c r="C5" s="81"/>
      <c r="D5" s="42"/>
      <c r="E5" s="42"/>
      <c r="F5" s="42"/>
      <c r="G5" s="42"/>
      <c r="H5" s="42"/>
      <c r="I5" s="42"/>
      <c r="J5" s="42"/>
      <c r="K5" s="94"/>
      <c r="L5" s="95"/>
      <c r="M5" s="95"/>
      <c r="N5" s="96"/>
      <c r="O5" s="95"/>
      <c r="P5" s="95"/>
      <c r="Q5" s="97"/>
      <c r="R5" s="104"/>
      <c r="S5" s="95"/>
    </row>
    <row r="6" spans="1:19" ht="16.5">
      <c r="A6" s="41"/>
      <c r="B6" s="31"/>
      <c r="C6" s="42"/>
      <c r="D6" s="42"/>
      <c r="E6" s="42"/>
      <c r="F6" s="42"/>
      <c r="G6" s="42"/>
      <c r="H6" s="42"/>
      <c r="I6" s="42"/>
      <c r="J6" s="42"/>
      <c r="K6" s="42"/>
      <c r="L6" s="30"/>
      <c r="M6" s="31"/>
      <c r="N6" s="32"/>
      <c r="O6" s="31"/>
      <c r="P6" s="31"/>
      <c r="Q6" s="31"/>
      <c r="R6" s="103"/>
      <c r="S6" s="31"/>
    </row>
    <row r="7" spans="1:19" ht="16.5">
      <c r="A7" s="41"/>
      <c r="B7" s="31"/>
      <c r="C7" s="42"/>
      <c r="D7" s="42"/>
      <c r="E7" s="42"/>
      <c r="F7" s="42"/>
      <c r="G7" s="42"/>
      <c r="H7" s="42"/>
      <c r="I7" s="42"/>
      <c r="J7" s="42"/>
      <c r="K7" s="42"/>
      <c r="L7" s="30"/>
      <c r="M7" s="31"/>
      <c r="N7" s="32"/>
      <c r="O7" s="31"/>
      <c r="P7" s="31"/>
      <c r="Q7" s="31"/>
      <c r="R7" s="103"/>
      <c r="S7" s="31"/>
    </row>
    <row r="8" spans="1:28" ht="16.5">
      <c r="A8" s="41"/>
      <c r="B8" s="31"/>
      <c r="C8" s="42"/>
      <c r="D8" s="42"/>
      <c r="E8" s="42"/>
      <c r="F8" s="42"/>
      <c r="G8" s="42"/>
      <c r="H8" s="42"/>
      <c r="I8" s="42"/>
      <c r="J8" s="42"/>
      <c r="K8" s="42"/>
      <c r="L8" s="30"/>
      <c r="M8" s="31"/>
      <c r="N8" s="32"/>
      <c r="O8" s="31"/>
      <c r="P8" s="61"/>
      <c r="Q8" s="42"/>
      <c r="R8" s="103"/>
      <c r="S8" s="42"/>
      <c r="T8" s="112"/>
      <c r="U8" s="112"/>
      <c r="V8" s="112"/>
      <c r="W8" s="113"/>
      <c r="X8" s="112"/>
      <c r="Y8" s="112"/>
      <c r="Z8" s="112"/>
      <c r="AA8" s="112"/>
      <c r="AB8" s="112"/>
    </row>
    <row r="9" spans="1:19" ht="16.5">
      <c r="A9" s="41"/>
      <c r="B9" s="31"/>
      <c r="C9" s="42"/>
      <c r="D9" s="42"/>
      <c r="E9" s="42"/>
      <c r="F9" s="42"/>
      <c r="G9" s="42"/>
      <c r="H9" s="42"/>
      <c r="I9" s="42"/>
      <c r="J9" s="42"/>
      <c r="K9" s="42"/>
      <c r="L9" s="30"/>
      <c r="M9" s="31"/>
      <c r="N9" s="32"/>
      <c r="O9" s="31"/>
      <c r="P9" s="31"/>
      <c r="Q9" s="31"/>
      <c r="R9" s="103"/>
      <c r="S9" s="31"/>
    </row>
    <row r="10" spans="1:19" ht="16.5">
      <c r="A10" s="41"/>
      <c r="B10" s="31"/>
      <c r="C10" s="42"/>
      <c r="D10" s="42"/>
      <c r="E10" s="42"/>
      <c r="F10" s="42"/>
      <c r="G10" s="42"/>
      <c r="H10" s="42"/>
      <c r="I10" s="42"/>
      <c r="J10" s="42"/>
      <c r="K10" s="42"/>
      <c r="L10" s="30"/>
      <c r="M10" s="31"/>
      <c r="N10" s="32"/>
      <c r="O10" s="31"/>
      <c r="P10" s="31"/>
      <c r="Q10" s="31"/>
      <c r="R10" s="103"/>
      <c r="S10" s="31"/>
    </row>
    <row r="11" spans="1:19" ht="16.5">
      <c r="A11" s="41"/>
      <c r="B11" s="31"/>
      <c r="C11" s="42"/>
      <c r="D11" s="42"/>
      <c r="E11" s="42"/>
      <c r="F11" s="42"/>
      <c r="G11" s="42"/>
      <c r="H11" s="42"/>
      <c r="I11" s="42"/>
      <c r="J11" s="42"/>
      <c r="K11" s="42"/>
      <c r="L11" s="30"/>
      <c r="M11" s="31"/>
      <c r="N11" s="32"/>
      <c r="O11" s="31"/>
      <c r="P11" s="31"/>
      <c r="Q11" s="31"/>
      <c r="R11" s="103"/>
      <c r="S11" s="31"/>
    </row>
    <row r="12" spans="1:19" ht="16.5">
      <c r="A12" s="41"/>
      <c r="B12" s="31"/>
      <c r="C12" s="42"/>
      <c r="D12" s="42"/>
      <c r="E12" s="42"/>
      <c r="F12" s="42"/>
      <c r="G12" s="42"/>
      <c r="H12" s="42"/>
      <c r="I12" s="42"/>
      <c r="J12" s="42"/>
      <c r="K12" s="42"/>
      <c r="L12" s="30"/>
      <c r="M12" s="31"/>
      <c r="N12" s="32"/>
      <c r="O12" s="31"/>
      <c r="P12" s="31"/>
      <c r="Q12" s="31"/>
      <c r="R12" s="103"/>
      <c r="S12" s="31"/>
    </row>
    <row r="13" spans="1:19" ht="16.5">
      <c r="A13" s="41"/>
      <c r="B13" s="31"/>
      <c r="C13" s="42"/>
      <c r="D13" s="42"/>
      <c r="E13" s="42"/>
      <c r="F13" s="42"/>
      <c r="G13" s="42"/>
      <c r="H13" s="42"/>
      <c r="I13" s="42"/>
      <c r="J13" s="42"/>
      <c r="K13" s="42"/>
      <c r="L13" s="30"/>
      <c r="M13" s="31"/>
      <c r="N13" s="32"/>
      <c r="O13" s="31"/>
      <c r="P13" s="31"/>
      <c r="Q13" s="31"/>
      <c r="R13" s="103"/>
      <c r="S13" s="31"/>
    </row>
    <row r="14" spans="1:19" ht="16.5">
      <c r="A14" s="41"/>
      <c r="B14" s="31"/>
      <c r="C14" s="42"/>
      <c r="D14" s="42"/>
      <c r="E14" s="42"/>
      <c r="F14" s="42"/>
      <c r="G14" s="42"/>
      <c r="H14" s="42"/>
      <c r="I14" s="42"/>
      <c r="J14" s="42"/>
      <c r="K14" s="42"/>
      <c r="L14" s="30"/>
      <c r="M14" s="31"/>
      <c r="N14" s="32"/>
      <c r="O14" s="31"/>
      <c r="P14" s="31"/>
      <c r="Q14" s="31"/>
      <c r="R14" s="103"/>
      <c r="S14" s="31"/>
    </row>
    <row r="15" spans="1:19" ht="16.5">
      <c r="A15" s="41"/>
      <c r="B15" s="31"/>
      <c r="C15" s="42"/>
      <c r="D15" s="42"/>
      <c r="E15" s="42"/>
      <c r="F15" s="42"/>
      <c r="G15" s="42"/>
      <c r="H15" s="42"/>
      <c r="I15" s="42"/>
      <c r="J15" s="42"/>
      <c r="K15" s="42"/>
      <c r="L15" s="30"/>
      <c r="M15" s="31"/>
      <c r="N15" s="32"/>
      <c r="O15" s="31"/>
      <c r="P15" s="31"/>
      <c r="Q15" s="31"/>
      <c r="R15" s="103"/>
      <c r="S15" s="31"/>
    </row>
    <row r="16" spans="1:19" ht="16.5">
      <c r="A16" s="41"/>
      <c r="B16" s="31"/>
      <c r="C16" s="42"/>
      <c r="D16" s="42"/>
      <c r="E16" s="42"/>
      <c r="F16" s="42"/>
      <c r="G16" s="42"/>
      <c r="H16" s="42"/>
      <c r="I16" s="42"/>
      <c r="J16" s="42"/>
      <c r="K16" s="42"/>
      <c r="L16" s="30"/>
      <c r="M16" s="31"/>
      <c r="N16" s="32"/>
      <c r="O16" s="31"/>
      <c r="P16" s="31"/>
      <c r="Q16" s="31"/>
      <c r="R16" s="103"/>
      <c r="S16" s="31"/>
    </row>
    <row r="17" spans="1:19" ht="16.5">
      <c r="A17" s="41"/>
      <c r="B17" s="31"/>
      <c r="C17" s="42"/>
      <c r="D17" s="42"/>
      <c r="E17" s="42"/>
      <c r="F17" s="42"/>
      <c r="G17" s="42"/>
      <c r="H17" s="42"/>
      <c r="I17" s="42"/>
      <c r="J17" s="42"/>
      <c r="K17" s="42"/>
      <c r="L17" s="30"/>
      <c r="M17" s="31"/>
      <c r="N17" s="32"/>
      <c r="O17" s="31"/>
      <c r="P17" s="31"/>
      <c r="Q17" s="31"/>
      <c r="R17" s="103"/>
      <c r="S17" s="31"/>
    </row>
    <row r="18" spans="1:19" ht="16.5">
      <c r="A18" s="41"/>
      <c r="B18" s="31"/>
      <c r="C18" s="42"/>
      <c r="D18" s="42"/>
      <c r="E18" s="42"/>
      <c r="F18" s="42"/>
      <c r="G18" s="42"/>
      <c r="H18" s="42"/>
      <c r="I18" s="42"/>
      <c r="J18" s="42"/>
      <c r="K18" s="42"/>
      <c r="L18" s="30"/>
      <c r="M18" s="31"/>
      <c r="N18" s="32"/>
      <c r="O18" s="31"/>
      <c r="P18" s="31"/>
      <c r="Q18" s="31"/>
      <c r="R18" s="103"/>
      <c r="S18" s="31"/>
    </row>
    <row r="19" spans="1:19" ht="16.5">
      <c r="A19" s="41"/>
      <c r="B19" s="31"/>
      <c r="C19" s="42"/>
      <c r="D19" s="42"/>
      <c r="E19" s="42"/>
      <c r="F19" s="42"/>
      <c r="G19" s="42"/>
      <c r="H19" s="42"/>
      <c r="I19" s="42"/>
      <c r="J19" s="42"/>
      <c r="K19" s="42"/>
      <c r="L19" s="30"/>
      <c r="M19" s="31"/>
      <c r="N19" s="32"/>
      <c r="O19" s="31"/>
      <c r="P19" s="31"/>
      <c r="Q19" s="31"/>
      <c r="R19" s="103"/>
      <c r="S19" s="31"/>
    </row>
    <row r="20" spans="1:19" ht="16.5">
      <c r="A20" s="41"/>
      <c r="B20" s="31"/>
      <c r="C20" s="42"/>
      <c r="D20" s="42"/>
      <c r="E20" s="42"/>
      <c r="F20" s="42"/>
      <c r="G20" s="42"/>
      <c r="H20" s="42"/>
      <c r="I20" s="42"/>
      <c r="J20" s="42"/>
      <c r="K20" s="42"/>
      <c r="L20" s="30"/>
      <c r="M20" s="31"/>
      <c r="N20" s="32"/>
      <c r="O20" s="31"/>
      <c r="P20" s="31"/>
      <c r="Q20" s="31"/>
      <c r="R20" s="103"/>
      <c r="S20" s="31"/>
    </row>
    <row r="21" spans="1:19" ht="16.5">
      <c r="A21" s="41"/>
      <c r="B21" s="31"/>
      <c r="C21" s="42"/>
      <c r="D21" s="42"/>
      <c r="E21" s="42"/>
      <c r="F21" s="42"/>
      <c r="G21" s="42"/>
      <c r="H21" s="42"/>
      <c r="I21" s="42"/>
      <c r="J21" s="42"/>
      <c r="K21" s="42"/>
      <c r="L21" s="30"/>
      <c r="M21" s="31"/>
      <c r="N21" s="32"/>
      <c r="O21" s="31"/>
      <c r="P21" s="31"/>
      <c r="Q21" s="31"/>
      <c r="R21" s="103"/>
      <c r="S21" s="31"/>
    </row>
    <row r="22" spans="1:19" ht="16.5">
      <c r="A22" s="41"/>
      <c r="B22" s="31"/>
      <c r="C22" s="42"/>
      <c r="D22" s="42"/>
      <c r="E22" s="42"/>
      <c r="F22" s="42"/>
      <c r="G22" s="42"/>
      <c r="H22" s="42"/>
      <c r="I22" s="42"/>
      <c r="J22" s="42"/>
      <c r="K22" s="42"/>
      <c r="L22" s="30"/>
      <c r="M22" s="31"/>
      <c r="N22" s="32"/>
      <c r="O22" s="31"/>
      <c r="P22" s="31"/>
      <c r="Q22" s="31"/>
      <c r="R22" s="103"/>
      <c r="S22" s="31"/>
    </row>
    <row r="23" spans="1:19" ht="16.5">
      <c r="A23" s="41"/>
      <c r="B23" s="31"/>
      <c r="C23" s="42"/>
      <c r="D23" s="42"/>
      <c r="E23" s="42"/>
      <c r="F23" s="42"/>
      <c r="G23" s="42"/>
      <c r="H23" s="42"/>
      <c r="I23" s="42"/>
      <c r="J23" s="42"/>
      <c r="K23" s="42"/>
      <c r="L23" s="30"/>
      <c r="M23" s="31"/>
      <c r="N23" s="32"/>
      <c r="O23" s="31"/>
      <c r="P23" s="31"/>
      <c r="Q23" s="31"/>
      <c r="R23" s="103"/>
      <c r="S23" s="31"/>
    </row>
    <row r="24" spans="1:19" ht="16.5">
      <c r="A24" s="41"/>
      <c r="B24" s="31"/>
      <c r="C24" s="42"/>
      <c r="D24" s="42"/>
      <c r="E24" s="42"/>
      <c r="F24" s="42"/>
      <c r="G24" s="42"/>
      <c r="H24" s="42"/>
      <c r="I24" s="42"/>
      <c r="J24" s="42"/>
      <c r="K24" s="42"/>
      <c r="L24" s="30"/>
      <c r="M24" s="31"/>
      <c r="N24" s="32"/>
      <c r="O24" s="31"/>
      <c r="P24" s="31"/>
      <c r="Q24" s="31"/>
      <c r="R24" s="103"/>
      <c r="S24" s="31"/>
    </row>
    <row r="25" spans="1:19" ht="16.5">
      <c r="A25" s="41"/>
      <c r="B25" s="31"/>
      <c r="C25" s="42"/>
      <c r="D25" s="42"/>
      <c r="E25" s="42"/>
      <c r="F25" s="42"/>
      <c r="G25" s="42"/>
      <c r="H25" s="42"/>
      <c r="I25" s="42"/>
      <c r="J25" s="42"/>
      <c r="K25" s="42"/>
      <c r="L25" s="30"/>
      <c r="M25" s="31"/>
      <c r="N25" s="32"/>
      <c r="O25" s="31"/>
      <c r="P25" s="31"/>
      <c r="Q25" s="31"/>
      <c r="R25" s="103"/>
      <c r="S25" s="31"/>
    </row>
    <row r="26" spans="1:19" ht="16.5">
      <c r="A26" s="41"/>
      <c r="B26" s="31"/>
      <c r="C26" s="42"/>
      <c r="D26" s="42"/>
      <c r="E26" s="42"/>
      <c r="F26" s="42"/>
      <c r="G26" s="42"/>
      <c r="H26" s="42"/>
      <c r="I26" s="42"/>
      <c r="J26" s="42"/>
      <c r="K26" s="42"/>
      <c r="L26" s="30"/>
      <c r="M26" s="31"/>
      <c r="N26" s="32"/>
      <c r="O26" s="31"/>
      <c r="P26" s="31"/>
      <c r="Q26" s="31"/>
      <c r="R26" s="103"/>
      <c r="S26" s="31"/>
    </row>
    <row r="27" spans="1:19" ht="16.5">
      <c r="A27" s="41"/>
      <c r="B27" s="31"/>
      <c r="C27" s="42"/>
      <c r="D27" s="42"/>
      <c r="E27" s="42"/>
      <c r="F27" s="42"/>
      <c r="G27" s="42"/>
      <c r="H27" s="42"/>
      <c r="I27" s="42"/>
      <c r="J27" s="42"/>
      <c r="K27" s="42"/>
      <c r="L27" s="30"/>
      <c r="M27" s="31"/>
      <c r="N27" s="32"/>
      <c r="O27" s="31"/>
      <c r="P27" s="31"/>
      <c r="Q27" s="31"/>
      <c r="R27" s="103"/>
      <c r="S27" s="31"/>
    </row>
    <row r="28" spans="1:19" ht="16.5">
      <c r="A28" s="41"/>
      <c r="B28" s="31"/>
      <c r="C28" s="42"/>
      <c r="D28" s="42"/>
      <c r="E28" s="42"/>
      <c r="F28" s="42"/>
      <c r="G28" s="42"/>
      <c r="H28" s="42"/>
      <c r="I28" s="42"/>
      <c r="J28" s="42"/>
      <c r="K28" s="42"/>
      <c r="L28" s="30"/>
      <c r="M28" s="31"/>
      <c r="N28" s="32"/>
      <c r="O28" s="31"/>
      <c r="P28" s="31"/>
      <c r="Q28" s="31"/>
      <c r="R28" s="103"/>
      <c r="S28" s="31"/>
    </row>
    <row r="29" spans="1:19" ht="16.5">
      <c r="A29" s="41"/>
      <c r="B29" s="31"/>
      <c r="C29" s="42"/>
      <c r="D29" s="42"/>
      <c r="E29" s="42"/>
      <c r="F29" s="42"/>
      <c r="G29" s="42"/>
      <c r="H29" s="42"/>
      <c r="I29" s="42"/>
      <c r="J29" s="42"/>
      <c r="K29" s="42"/>
      <c r="L29" s="30"/>
      <c r="M29" s="31"/>
      <c r="N29" s="43"/>
      <c r="O29" s="31"/>
      <c r="P29" s="31"/>
      <c r="Q29" s="31"/>
      <c r="R29" s="103"/>
      <c r="S29" s="31"/>
    </row>
    <row r="30" spans="1:19" ht="16.5">
      <c r="A30" s="41"/>
      <c r="B30" s="31"/>
      <c r="C30" s="42"/>
      <c r="D30" s="42"/>
      <c r="E30" s="42"/>
      <c r="F30" s="42"/>
      <c r="G30" s="42"/>
      <c r="H30" s="42"/>
      <c r="I30" s="42"/>
      <c r="J30" s="42"/>
      <c r="K30" s="42"/>
      <c r="L30" s="30"/>
      <c r="M30" s="31"/>
      <c r="N30" s="43"/>
      <c r="O30" s="31"/>
      <c r="P30" s="31"/>
      <c r="Q30" s="31"/>
      <c r="R30" s="103"/>
      <c r="S30" s="31"/>
    </row>
    <row r="31" spans="1:19" ht="16.5">
      <c r="A31" s="41"/>
      <c r="B31" s="31"/>
      <c r="C31" s="42"/>
      <c r="D31" s="42"/>
      <c r="E31" s="42"/>
      <c r="F31" s="42"/>
      <c r="G31" s="42"/>
      <c r="H31" s="42"/>
      <c r="I31" s="42"/>
      <c r="J31" s="42"/>
      <c r="K31" s="42"/>
      <c r="L31" s="30"/>
      <c r="M31" s="31"/>
      <c r="N31" s="43"/>
      <c r="O31" s="31"/>
      <c r="P31" s="31"/>
      <c r="Q31" s="31"/>
      <c r="R31" s="103"/>
      <c r="S31" s="31"/>
    </row>
    <row r="32" spans="1:19" ht="16.5">
      <c r="A32" s="41"/>
      <c r="B32" s="31"/>
      <c r="C32" s="42"/>
      <c r="D32" s="42"/>
      <c r="E32" s="42"/>
      <c r="F32" s="42"/>
      <c r="G32" s="42"/>
      <c r="H32" s="42"/>
      <c r="I32" s="42"/>
      <c r="J32" s="42"/>
      <c r="K32" s="42"/>
      <c r="L32" s="30"/>
      <c r="M32" s="31"/>
      <c r="N32" s="43"/>
      <c r="O32" s="31"/>
      <c r="P32" s="31"/>
      <c r="Q32" s="31"/>
      <c r="R32" s="103"/>
      <c r="S32" s="31"/>
    </row>
    <row r="33" spans="1:19" ht="16.5">
      <c r="A33" s="41"/>
      <c r="B33" s="31"/>
      <c r="C33" s="42"/>
      <c r="D33" s="42"/>
      <c r="E33" s="42"/>
      <c r="F33" s="42"/>
      <c r="G33" s="42"/>
      <c r="H33" s="42"/>
      <c r="I33" s="42"/>
      <c r="J33" s="42"/>
      <c r="K33" s="42"/>
      <c r="L33" s="30"/>
      <c r="M33" s="31"/>
      <c r="N33" s="43"/>
      <c r="O33" s="31"/>
      <c r="P33" s="31"/>
      <c r="Q33" s="31"/>
      <c r="R33" s="103"/>
      <c r="S33" s="31"/>
    </row>
    <row r="34" spans="1:19" ht="16.5">
      <c r="A34" s="41"/>
      <c r="B34" s="31"/>
      <c r="C34" s="42"/>
      <c r="D34" s="42"/>
      <c r="E34" s="42"/>
      <c r="F34" s="42"/>
      <c r="G34" s="42"/>
      <c r="H34" s="42"/>
      <c r="I34" s="42"/>
      <c r="J34" s="42"/>
      <c r="K34" s="42"/>
      <c r="L34" s="30"/>
      <c r="M34" s="31"/>
      <c r="N34" s="43"/>
      <c r="O34" s="31"/>
      <c r="P34" s="31"/>
      <c r="Q34" s="31"/>
      <c r="R34" s="103"/>
      <c r="S34" s="31"/>
    </row>
    <row r="35" spans="1:19" ht="16.5">
      <c r="A35" s="41"/>
      <c r="B35" s="31"/>
      <c r="C35" s="42"/>
      <c r="D35" s="42"/>
      <c r="E35" s="42"/>
      <c r="F35" s="42"/>
      <c r="G35" s="42"/>
      <c r="H35" s="42"/>
      <c r="I35" s="42"/>
      <c r="J35" s="42"/>
      <c r="K35" s="42"/>
      <c r="L35" s="30"/>
      <c r="M35" s="31"/>
      <c r="N35" s="43"/>
      <c r="O35" s="31"/>
      <c r="P35" s="31"/>
      <c r="Q35" s="31"/>
      <c r="R35" s="103"/>
      <c r="S35" s="31"/>
    </row>
    <row r="36" spans="1:19" ht="16.5">
      <c r="A36" s="41"/>
      <c r="B36" s="31"/>
      <c r="C36" s="42"/>
      <c r="D36" s="42"/>
      <c r="E36" s="42"/>
      <c r="F36" s="42"/>
      <c r="G36" s="42"/>
      <c r="H36" s="42"/>
      <c r="I36" s="42"/>
      <c r="J36" s="42"/>
      <c r="K36" s="42"/>
      <c r="L36" s="30"/>
      <c r="M36" s="31"/>
      <c r="N36" s="43"/>
      <c r="O36" s="31"/>
      <c r="P36" s="31"/>
      <c r="Q36" s="31"/>
      <c r="R36" s="103"/>
      <c r="S36" s="31"/>
    </row>
    <row r="37" spans="1:19" ht="16.5">
      <c r="A37" s="41"/>
      <c r="B37" s="31"/>
      <c r="C37" s="42"/>
      <c r="D37" s="42"/>
      <c r="E37" s="42"/>
      <c r="F37" s="42"/>
      <c r="G37" s="42"/>
      <c r="H37" s="42"/>
      <c r="I37" s="42"/>
      <c r="J37" s="42"/>
      <c r="K37" s="42"/>
      <c r="L37" s="30"/>
      <c r="M37" s="31"/>
      <c r="N37" s="43"/>
      <c r="O37" s="31"/>
      <c r="P37" s="31"/>
      <c r="Q37" s="31"/>
      <c r="R37" s="103"/>
      <c r="S37" s="31"/>
    </row>
    <row r="38" spans="1:19" ht="16.5">
      <c r="A38" s="41"/>
      <c r="B38" s="31"/>
      <c r="C38" s="42"/>
      <c r="D38" s="42"/>
      <c r="E38" s="42"/>
      <c r="F38" s="42"/>
      <c r="G38" s="42"/>
      <c r="H38" s="42"/>
      <c r="I38" s="42"/>
      <c r="J38" s="42"/>
      <c r="K38" s="42"/>
      <c r="L38" s="30"/>
      <c r="M38" s="31"/>
      <c r="N38" s="43"/>
      <c r="O38" s="31"/>
      <c r="P38" s="31"/>
      <c r="Q38" s="31"/>
      <c r="R38" s="103"/>
      <c r="S38" s="31"/>
    </row>
    <row r="39" spans="1:19" ht="16.5">
      <c r="A39" s="41"/>
      <c r="B39" s="31"/>
      <c r="C39" s="42"/>
      <c r="D39" s="42"/>
      <c r="E39" s="42"/>
      <c r="F39" s="42"/>
      <c r="G39" s="42"/>
      <c r="H39" s="42"/>
      <c r="I39" s="42"/>
      <c r="J39" s="42"/>
      <c r="K39" s="42"/>
      <c r="L39" s="30"/>
      <c r="M39" s="31"/>
      <c r="N39" s="43"/>
      <c r="O39" s="31"/>
      <c r="P39" s="31"/>
      <c r="Q39" s="31"/>
      <c r="R39" s="103"/>
      <c r="S39" s="31"/>
    </row>
    <row r="40" spans="1:19" ht="16.5">
      <c r="A40" s="41"/>
      <c r="B40" s="31"/>
      <c r="C40" s="42"/>
      <c r="D40" s="42"/>
      <c r="E40" s="42"/>
      <c r="F40" s="42"/>
      <c r="G40" s="42"/>
      <c r="H40" s="42"/>
      <c r="I40" s="42"/>
      <c r="J40" s="42"/>
      <c r="K40" s="42"/>
      <c r="L40" s="30"/>
      <c r="M40" s="31"/>
      <c r="N40" s="43"/>
      <c r="O40" s="31"/>
      <c r="P40" s="31"/>
      <c r="Q40" s="31"/>
      <c r="R40" s="103"/>
      <c r="S40" s="31"/>
    </row>
    <row r="41" spans="1:19" ht="16.5">
      <c r="A41" s="41"/>
      <c r="B41" s="31"/>
      <c r="C41" s="42"/>
      <c r="D41" s="42"/>
      <c r="E41" s="42"/>
      <c r="F41" s="42"/>
      <c r="G41" s="42"/>
      <c r="H41" s="42"/>
      <c r="I41" s="42"/>
      <c r="J41" s="42"/>
      <c r="K41" s="42"/>
      <c r="L41" s="30"/>
      <c r="M41" s="31"/>
      <c r="N41" s="43"/>
      <c r="O41" s="31"/>
      <c r="P41" s="31"/>
      <c r="Q41" s="31"/>
      <c r="R41" s="103"/>
      <c r="S41" s="31"/>
    </row>
    <row r="42" spans="1:19" ht="16.5">
      <c r="A42" s="41"/>
      <c r="B42" s="31"/>
      <c r="C42" s="42"/>
      <c r="D42" s="42"/>
      <c r="E42" s="42"/>
      <c r="F42" s="42"/>
      <c r="G42" s="42"/>
      <c r="H42" s="42"/>
      <c r="I42" s="42"/>
      <c r="J42" s="42"/>
      <c r="K42" s="42"/>
      <c r="L42" s="30"/>
      <c r="M42" s="31"/>
      <c r="N42" s="43"/>
      <c r="O42" s="31"/>
      <c r="P42" s="31"/>
      <c r="Q42" s="31"/>
      <c r="R42" s="103"/>
      <c r="S42" s="31"/>
    </row>
    <row r="43" spans="1:19" ht="16.5">
      <c r="A43" s="41"/>
      <c r="B43" s="31"/>
      <c r="C43" s="42"/>
      <c r="D43" s="42"/>
      <c r="E43" s="42"/>
      <c r="F43" s="42"/>
      <c r="G43" s="42"/>
      <c r="H43" s="42"/>
      <c r="I43" s="42"/>
      <c r="J43" s="42"/>
      <c r="K43" s="42"/>
      <c r="L43" s="30"/>
      <c r="M43" s="31"/>
      <c r="N43" s="43"/>
      <c r="O43" s="31"/>
      <c r="P43" s="31"/>
      <c r="Q43" s="31"/>
      <c r="R43" s="103"/>
      <c r="S43" s="31"/>
    </row>
    <row r="44" spans="1:19" ht="16.5">
      <c r="A44" s="41"/>
      <c r="B44" s="31"/>
      <c r="C44" s="42"/>
      <c r="D44" s="42"/>
      <c r="E44" s="42"/>
      <c r="F44" s="42"/>
      <c r="G44" s="42"/>
      <c r="H44" s="42"/>
      <c r="I44" s="42"/>
      <c r="J44" s="42"/>
      <c r="K44" s="42"/>
      <c r="L44" s="30"/>
      <c r="M44" s="31"/>
      <c r="N44" s="43"/>
      <c r="O44" s="31"/>
      <c r="P44" s="31"/>
      <c r="Q44" s="31"/>
      <c r="R44" s="103"/>
      <c r="S44" s="31"/>
    </row>
    <row r="45" spans="1:19" ht="16.5">
      <c r="A45" s="41"/>
      <c r="B45" s="31"/>
      <c r="C45" s="42"/>
      <c r="D45" s="42"/>
      <c r="E45" s="42"/>
      <c r="F45" s="42"/>
      <c r="G45" s="42"/>
      <c r="H45" s="42"/>
      <c r="I45" s="42"/>
      <c r="J45" s="42"/>
      <c r="K45" s="42"/>
      <c r="L45" s="30"/>
      <c r="M45" s="31"/>
      <c r="N45" s="43"/>
      <c r="O45" s="31"/>
      <c r="P45" s="31"/>
      <c r="Q45" s="31"/>
      <c r="R45" s="103"/>
      <c r="S45" s="31"/>
    </row>
    <row r="46" spans="1:19" ht="16.5">
      <c r="A46" s="41"/>
      <c r="B46" s="31"/>
      <c r="C46" s="42"/>
      <c r="D46" s="42"/>
      <c r="E46" s="42"/>
      <c r="F46" s="42"/>
      <c r="G46" s="42"/>
      <c r="H46" s="42"/>
      <c r="I46" s="42"/>
      <c r="J46" s="42"/>
      <c r="K46" s="42"/>
      <c r="L46" s="30"/>
      <c r="M46" s="31"/>
      <c r="N46" s="43"/>
      <c r="O46" s="31"/>
      <c r="P46" s="31"/>
      <c r="Q46" s="31"/>
      <c r="R46" s="103"/>
      <c r="S46" s="31"/>
    </row>
    <row r="47" spans="1:19" ht="16.5">
      <c r="A47" s="41"/>
      <c r="B47" s="31"/>
      <c r="C47" s="42"/>
      <c r="D47" s="42"/>
      <c r="E47" s="42"/>
      <c r="F47" s="42"/>
      <c r="G47" s="42"/>
      <c r="H47" s="42"/>
      <c r="I47" s="42"/>
      <c r="J47" s="42"/>
      <c r="K47" s="42"/>
      <c r="L47" s="30"/>
      <c r="M47" s="31"/>
      <c r="N47" s="43"/>
      <c r="O47" s="31"/>
      <c r="P47" s="31"/>
      <c r="Q47" s="31"/>
      <c r="R47" s="103"/>
      <c r="S47" s="31"/>
    </row>
    <row r="48" spans="1:19" ht="16.5">
      <c r="A48" s="41"/>
      <c r="B48" s="31"/>
      <c r="C48" s="42"/>
      <c r="D48" s="42"/>
      <c r="E48" s="42"/>
      <c r="F48" s="42"/>
      <c r="G48" s="42"/>
      <c r="H48" s="42"/>
      <c r="I48" s="42"/>
      <c r="J48" s="42"/>
      <c r="K48" s="42"/>
      <c r="L48" s="30"/>
      <c r="M48" s="31"/>
      <c r="N48" s="43"/>
      <c r="O48" s="31"/>
      <c r="P48" s="31"/>
      <c r="Q48" s="31"/>
      <c r="R48" s="103"/>
      <c r="S48" s="31"/>
    </row>
    <row r="49" spans="1:19" ht="16.5">
      <c r="A49" s="41"/>
      <c r="B49" s="31"/>
      <c r="C49" s="42"/>
      <c r="D49" s="42"/>
      <c r="E49" s="42"/>
      <c r="F49" s="42"/>
      <c r="G49" s="42"/>
      <c r="H49" s="42"/>
      <c r="I49" s="42"/>
      <c r="J49" s="42"/>
      <c r="K49" s="42"/>
      <c r="L49" s="30"/>
      <c r="M49" s="31"/>
      <c r="N49" s="43"/>
      <c r="O49" s="31"/>
      <c r="P49" s="31"/>
      <c r="Q49" s="31"/>
      <c r="R49" s="103"/>
      <c r="S49" s="31"/>
    </row>
    <row r="50" spans="1:19" ht="16.5">
      <c r="A50" s="41"/>
      <c r="B50" s="31"/>
      <c r="C50" s="42"/>
      <c r="D50" s="42"/>
      <c r="E50" s="42"/>
      <c r="F50" s="42"/>
      <c r="G50" s="42"/>
      <c r="H50" s="42"/>
      <c r="I50" s="42"/>
      <c r="J50" s="42"/>
      <c r="K50" s="42"/>
      <c r="L50" s="30"/>
      <c r="M50" s="31"/>
      <c r="N50" s="43"/>
      <c r="O50" s="31"/>
      <c r="P50" s="31"/>
      <c r="Q50" s="31"/>
      <c r="R50" s="103"/>
      <c r="S50" s="31"/>
    </row>
    <row r="51" spans="1:19" ht="16.5">
      <c r="A51" s="41"/>
      <c r="B51" s="31"/>
      <c r="C51" s="42"/>
      <c r="D51" s="42"/>
      <c r="E51" s="42"/>
      <c r="F51" s="42"/>
      <c r="G51" s="42"/>
      <c r="H51" s="42"/>
      <c r="I51" s="42"/>
      <c r="J51" s="42"/>
      <c r="K51" s="42"/>
      <c r="L51" s="30"/>
      <c r="M51" s="31"/>
      <c r="N51" s="43"/>
      <c r="O51" s="31"/>
      <c r="P51" s="31"/>
      <c r="Q51" s="31"/>
      <c r="R51" s="103"/>
      <c r="S51" s="31"/>
    </row>
    <row r="52" spans="1:19" ht="16.5">
      <c r="A52" s="41"/>
      <c r="B52" s="31"/>
      <c r="C52" s="42"/>
      <c r="D52" s="42"/>
      <c r="E52" s="42"/>
      <c r="F52" s="42"/>
      <c r="G52" s="42"/>
      <c r="H52" s="42"/>
      <c r="I52" s="42"/>
      <c r="J52" s="42"/>
      <c r="K52" s="42"/>
      <c r="L52" s="30"/>
      <c r="M52" s="31"/>
      <c r="N52" s="43"/>
      <c r="O52" s="31"/>
      <c r="P52" s="31"/>
      <c r="Q52" s="31"/>
      <c r="R52" s="103"/>
      <c r="S52" s="31"/>
    </row>
    <row r="53" spans="1:19" ht="16.5">
      <c r="A53" s="41"/>
      <c r="B53" s="31"/>
      <c r="C53" s="42"/>
      <c r="D53" s="42"/>
      <c r="E53" s="42"/>
      <c r="F53" s="42"/>
      <c r="G53" s="42"/>
      <c r="H53" s="42"/>
      <c r="I53" s="42"/>
      <c r="J53" s="42"/>
      <c r="K53" s="42"/>
      <c r="L53" s="30"/>
      <c r="M53" s="31"/>
      <c r="N53" s="43"/>
      <c r="O53" s="31"/>
      <c r="P53" s="31"/>
      <c r="Q53" s="31"/>
      <c r="R53" s="103"/>
      <c r="S53" s="31"/>
    </row>
    <row r="54" spans="1:19" ht="16.5">
      <c r="A54" s="41"/>
      <c r="B54" s="31"/>
      <c r="C54" s="42"/>
      <c r="D54" s="42"/>
      <c r="E54" s="42"/>
      <c r="F54" s="42"/>
      <c r="G54" s="42"/>
      <c r="H54" s="42"/>
      <c r="I54" s="42"/>
      <c r="J54" s="42"/>
      <c r="K54" s="42"/>
      <c r="L54" s="30"/>
      <c r="M54" s="31"/>
      <c r="N54" s="43"/>
      <c r="O54" s="31"/>
      <c r="P54" s="31"/>
      <c r="Q54" s="31"/>
      <c r="R54" s="103"/>
      <c r="S54" s="31"/>
    </row>
    <row r="55" spans="1:19" ht="16.5">
      <c r="A55" s="41"/>
      <c r="B55" s="31"/>
      <c r="C55" s="42"/>
      <c r="D55" s="42"/>
      <c r="E55" s="42"/>
      <c r="F55" s="42"/>
      <c r="G55" s="42"/>
      <c r="H55" s="42"/>
      <c r="I55" s="42"/>
      <c r="J55" s="42"/>
      <c r="K55" s="42"/>
      <c r="L55" s="30"/>
      <c r="M55" s="31"/>
      <c r="N55" s="43"/>
      <c r="O55" s="31"/>
      <c r="P55" s="31"/>
      <c r="Q55" s="31"/>
      <c r="R55" s="103"/>
      <c r="S55" s="31"/>
    </row>
    <row r="56" spans="1:19" ht="16.5">
      <c r="A56" s="41"/>
      <c r="B56" s="31"/>
      <c r="C56" s="42"/>
      <c r="D56" s="42"/>
      <c r="E56" s="42"/>
      <c r="F56" s="42"/>
      <c r="G56" s="42"/>
      <c r="H56" s="42"/>
      <c r="I56" s="42"/>
      <c r="J56" s="42"/>
      <c r="K56" s="42"/>
      <c r="L56" s="30"/>
      <c r="M56" s="31"/>
      <c r="N56" s="43"/>
      <c r="O56" s="31"/>
      <c r="P56" s="31"/>
      <c r="Q56" s="31"/>
      <c r="R56" s="103"/>
      <c r="S56" s="31"/>
    </row>
    <row r="57" spans="1:19" ht="16.5">
      <c r="A57" s="41"/>
      <c r="B57" s="31"/>
      <c r="C57" s="42"/>
      <c r="D57" s="42"/>
      <c r="E57" s="42"/>
      <c r="F57" s="42"/>
      <c r="G57" s="42"/>
      <c r="H57" s="42"/>
      <c r="I57" s="42"/>
      <c r="J57" s="42"/>
      <c r="K57" s="42"/>
      <c r="L57" s="30"/>
      <c r="M57" s="31"/>
      <c r="N57" s="43"/>
      <c r="O57" s="31"/>
      <c r="P57" s="31"/>
      <c r="Q57" s="31"/>
      <c r="R57" s="103"/>
      <c r="S57" s="31"/>
    </row>
    <row r="58" spans="1:19" ht="16.5">
      <c r="A58" s="41"/>
      <c r="B58" s="31"/>
      <c r="C58" s="42"/>
      <c r="D58" s="42"/>
      <c r="E58" s="42"/>
      <c r="F58" s="42"/>
      <c r="G58" s="42"/>
      <c r="H58" s="42"/>
      <c r="I58" s="42"/>
      <c r="J58" s="42"/>
      <c r="K58" s="42"/>
      <c r="L58" s="30"/>
      <c r="M58" s="31"/>
      <c r="N58" s="43"/>
      <c r="O58" s="31"/>
      <c r="P58" s="31"/>
      <c r="Q58" s="31"/>
      <c r="R58" s="103"/>
      <c r="S58" s="31"/>
    </row>
    <row r="59" spans="1:19" ht="16.5">
      <c r="A59" s="41"/>
      <c r="B59" s="31"/>
      <c r="C59" s="42"/>
      <c r="D59" s="42"/>
      <c r="E59" s="42"/>
      <c r="F59" s="42"/>
      <c r="G59" s="42"/>
      <c r="H59" s="42"/>
      <c r="I59" s="42"/>
      <c r="J59" s="42"/>
      <c r="K59" s="42"/>
      <c r="L59" s="30"/>
      <c r="M59" s="31"/>
      <c r="N59" s="43"/>
      <c r="O59" s="31"/>
      <c r="P59" s="31"/>
      <c r="Q59" s="31"/>
      <c r="R59" s="103"/>
      <c r="S59" s="31"/>
    </row>
    <row r="60" spans="1:19" ht="16.5">
      <c r="A60" s="41"/>
      <c r="B60" s="31"/>
      <c r="C60" s="42"/>
      <c r="D60" s="42"/>
      <c r="E60" s="42"/>
      <c r="F60" s="42"/>
      <c r="G60" s="42"/>
      <c r="H60" s="42"/>
      <c r="I60" s="42"/>
      <c r="J60" s="42"/>
      <c r="K60" s="42"/>
      <c r="L60" s="30"/>
      <c r="M60" s="31"/>
      <c r="N60" s="43"/>
      <c r="O60" s="31"/>
      <c r="P60" s="31"/>
      <c r="Q60" s="31"/>
      <c r="R60" s="103"/>
      <c r="S60" s="31"/>
    </row>
    <row r="61" spans="1:19" ht="16.5">
      <c r="A61" s="41"/>
      <c r="B61" s="31"/>
      <c r="C61" s="42"/>
      <c r="D61" s="42"/>
      <c r="E61" s="42"/>
      <c r="F61" s="42"/>
      <c r="G61" s="42"/>
      <c r="H61" s="42"/>
      <c r="I61" s="42"/>
      <c r="J61" s="42"/>
      <c r="K61" s="42"/>
      <c r="L61" s="30"/>
      <c r="M61" s="31"/>
      <c r="N61" s="43"/>
      <c r="O61" s="31"/>
      <c r="P61" s="31"/>
      <c r="Q61" s="31"/>
      <c r="R61" s="103"/>
      <c r="S61" s="31"/>
    </row>
    <row r="62" spans="1:19" ht="16.5">
      <c r="A62" s="41"/>
      <c r="B62" s="31"/>
      <c r="C62" s="42"/>
      <c r="D62" s="42"/>
      <c r="E62" s="42"/>
      <c r="F62" s="42"/>
      <c r="G62" s="42"/>
      <c r="H62" s="42"/>
      <c r="I62" s="42"/>
      <c r="J62" s="42"/>
      <c r="K62" s="42"/>
      <c r="L62" s="30"/>
      <c r="M62" s="31"/>
      <c r="N62" s="43"/>
      <c r="O62" s="31"/>
      <c r="P62" s="31"/>
      <c r="Q62" s="31"/>
      <c r="R62" s="103"/>
      <c r="S62" s="31"/>
    </row>
    <row r="63" spans="1:19" ht="16.5">
      <c r="A63" s="41"/>
      <c r="B63" s="31"/>
      <c r="C63" s="42"/>
      <c r="D63" s="42"/>
      <c r="E63" s="42"/>
      <c r="F63" s="42"/>
      <c r="G63" s="42"/>
      <c r="H63" s="42"/>
      <c r="I63" s="42"/>
      <c r="J63" s="42"/>
      <c r="K63" s="42"/>
      <c r="L63" s="30"/>
      <c r="M63" s="31"/>
      <c r="N63" s="43"/>
      <c r="O63" s="31"/>
      <c r="P63" s="31"/>
      <c r="Q63" s="31"/>
      <c r="R63" s="103"/>
      <c r="S63" s="31"/>
    </row>
    <row r="64" spans="1:19" ht="16.5">
      <c r="A64" s="41"/>
      <c r="B64" s="31"/>
      <c r="C64" s="42"/>
      <c r="D64" s="42"/>
      <c r="E64" s="42"/>
      <c r="F64" s="42"/>
      <c r="G64" s="42"/>
      <c r="H64" s="42"/>
      <c r="I64" s="42"/>
      <c r="J64" s="42"/>
      <c r="K64" s="42"/>
      <c r="L64" s="30"/>
      <c r="M64" s="31"/>
      <c r="N64" s="43"/>
      <c r="O64" s="31"/>
      <c r="P64" s="31"/>
      <c r="Q64" s="31"/>
      <c r="R64" s="103"/>
      <c r="S64" s="31"/>
    </row>
    <row r="65" spans="1:19" ht="16.5">
      <c r="A65" s="41"/>
      <c r="B65" s="31"/>
      <c r="C65" s="42"/>
      <c r="D65" s="42"/>
      <c r="E65" s="42"/>
      <c r="F65" s="42"/>
      <c r="G65" s="42"/>
      <c r="H65" s="42"/>
      <c r="I65" s="42"/>
      <c r="J65" s="42"/>
      <c r="K65" s="42"/>
      <c r="L65" s="30"/>
      <c r="M65" s="31"/>
      <c r="N65" s="43"/>
      <c r="O65" s="31"/>
      <c r="P65" s="31"/>
      <c r="Q65" s="31"/>
      <c r="R65" s="103"/>
      <c r="S65" s="31"/>
    </row>
    <row r="66" spans="1:19" ht="16.5">
      <c r="A66" s="41"/>
      <c r="B66" s="31"/>
      <c r="C66" s="42"/>
      <c r="D66" s="42"/>
      <c r="E66" s="42"/>
      <c r="F66" s="42"/>
      <c r="G66" s="42"/>
      <c r="H66" s="42"/>
      <c r="I66" s="42"/>
      <c r="J66" s="42"/>
      <c r="K66" s="42"/>
      <c r="L66" s="30"/>
      <c r="M66" s="31"/>
      <c r="N66" s="43"/>
      <c r="O66" s="31"/>
      <c r="P66" s="31"/>
      <c r="Q66" s="31"/>
      <c r="R66" s="103"/>
      <c r="S66" s="31"/>
    </row>
    <row r="67" spans="1:19" ht="16.5">
      <c r="A67" s="41"/>
      <c r="B67" s="31"/>
      <c r="C67" s="42"/>
      <c r="D67" s="42"/>
      <c r="E67" s="42"/>
      <c r="F67" s="42"/>
      <c r="G67" s="42"/>
      <c r="H67" s="42"/>
      <c r="I67" s="42"/>
      <c r="J67" s="42"/>
      <c r="K67" s="42"/>
      <c r="L67" s="30"/>
      <c r="M67" s="31"/>
      <c r="N67" s="43"/>
      <c r="O67" s="31"/>
      <c r="P67" s="31"/>
      <c r="Q67" s="31"/>
      <c r="R67" s="103"/>
      <c r="S67" s="31"/>
    </row>
    <row r="68" spans="1:19" ht="16.5">
      <c r="A68" s="41"/>
      <c r="B68" s="31"/>
      <c r="C68" s="42"/>
      <c r="D68" s="42"/>
      <c r="E68" s="42"/>
      <c r="F68" s="42"/>
      <c r="G68" s="42"/>
      <c r="H68" s="42"/>
      <c r="I68" s="42"/>
      <c r="J68" s="42"/>
      <c r="K68" s="42"/>
      <c r="L68" s="30"/>
      <c r="M68" s="31"/>
      <c r="N68" s="43"/>
      <c r="O68" s="31"/>
      <c r="P68" s="31"/>
      <c r="Q68" s="31"/>
      <c r="R68" s="103"/>
      <c r="S68" s="31"/>
    </row>
    <row r="69" spans="1:19" ht="16.5">
      <c r="A69" s="41"/>
      <c r="B69" s="31"/>
      <c r="C69" s="42"/>
      <c r="D69" s="42"/>
      <c r="E69" s="42"/>
      <c r="F69" s="42"/>
      <c r="G69" s="42"/>
      <c r="H69" s="42"/>
      <c r="I69" s="42"/>
      <c r="J69" s="42"/>
      <c r="K69" s="42"/>
      <c r="L69" s="30"/>
      <c r="M69" s="31"/>
      <c r="N69" s="43"/>
      <c r="O69" s="31"/>
      <c r="P69" s="31"/>
      <c r="Q69" s="31"/>
      <c r="R69" s="103"/>
      <c r="S69" s="31"/>
    </row>
    <row r="70" spans="1:19" ht="16.5">
      <c r="A70" s="41"/>
      <c r="B70" s="31"/>
      <c r="C70" s="42"/>
      <c r="D70" s="42"/>
      <c r="E70" s="42"/>
      <c r="F70" s="42"/>
      <c r="G70" s="42"/>
      <c r="H70" s="42"/>
      <c r="I70" s="42"/>
      <c r="J70" s="42"/>
      <c r="K70" s="42"/>
      <c r="L70" s="30"/>
      <c r="M70" s="31"/>
      <c r="N70" s="43"/>
      <c r="O70" s="31"/>
      <c r="P70" s="31"/>
      <c r="Q70" s="31"/>
      <c r="R70" s="103"/>
      <c r="S70" s="31"/>
    </row>
    <row r="71" spans="1:19" ht="16.5">
      <c r="A71" s="41"/>
      <c r="B71" s="31"/>
      <c r="C71" s="42"/>
      <c r="D71" s="42"/>
      <c r="E71" s="42"/>
      <c r="F71" s="42"/>
      <c r="G71" s="42"/>
      <c r="H71" s="42"/>
      <c r="I71" s="42"/>
      <c r="J71" s="42"/>
      <c r="K71" s="42"/>
      <c r="L71" s="30"/>
      <c r="M71" s="31"/>
      <c r="N71" s="43"/>
      <c r="O71" s="31"/>
      <c r="P71" s="31"/>
      <c r="Q71" s="31"/>
      <c r="R71" s="103"/>
      <c r="S71" s="31"/>
    </row>
    <row r="72" spans="1:19" ht="16.5">
      <c r="A72" s="41"/>
      <c r="B72" s="31"/>
      <c r="C72" s="42"/>
      <c r="D72" s="42"/>
      <c r="E72" s="42"/>
      <c r="F72" s="42"/>
      <c r="G72" s="42"/>
      <c r="H72" s="42"/>
      <c r="I72" s="42"/>
      <c r="J72" s="42"/>
      <c r="K72" s="42"/>
      <c r="L72" s="30"/>
      <c r="M72" s="31"/>
      <c r="N72" s="43"/>
      <c r="O72" s="31"/>
      <c r="P72" s="31"/>
      <c r="Q72" s="31"/>
      <c r="R72" s="103"/>
      <c r="S72" s="31"/>
    </row>
    <row r="73" spans="1:19" ht="16.5">
      <c r="A73" s="41"/>
      <c r="B73" s="31"/>
      <c r="C73" s="42"/>
      <c r="D73" s="42"/>
      <c r="E73" s="42"/>
      <c r="F73" s="42"/>
      <c r="G73" s="42"/>
      <c r="H73" s="42"/>
      <c r="I73" s="42"/>
      <c r="J73" s="42"/>
      <c r="K73" s="42"/>
      <c r="L73" s="30"/>
      <c r="M73" s="31"/>
      <c r="N73" s="43"/>
      <c r="O73" s="31"/>
      <c r="P73" s="31"/>
      <c r="Q73" s="31"/>
      <c r="R73" s="103"/>
      <c r="S73" s="31"/>
    </row>
    <row r="74" spans="1:19" ht="16.5">
      <c r="A74" s="41"/>
      <c r="B74" s="31"/>
      <c r="C74" s="42"/>
      <c r="D74" s="42"/>
      <c r="E74" s="42"/>
      <c r="F74" s="42"/>
      <c r="G74" s="42"/>
      <c r="H74" s="42"/>
      <c r="I74" s="42"/>
      <c r="J74" s="42"/>
      <c r="K74" s="42"/>
      <c r="L74" s="30"/>
      <c r="M74" s="31"/>
      <c r="N74" s="43"/>
      <c r="O74" s="31"/>
      <c r="P74" s="31"/>
      <c r="Q74" s="31"/>
      <c r="R74" s="103"/>
      <c r="S74" s="31"/>
    </row>
    <row r="75" spans="1:19" ht="16.5">
      <c r="A75" s="41"/>
      <c r="B75" s="31"/>
      <c r="C75" s="42"/>
      <c r="D75" s="42"/>
      <c r="E75" s="42"/>
      <c r="F75" s="42"/>
      <c r="G75" s="42"/>
      <c r="H75" s="42"/>
      <c r="I75" s="42"/>
      <c r="J75" s="42"/>
      <c r="K75" s="42"/>
      <c r="L75" s="30"/>
      <c r="M75" s="31"/>
      <c r="N75" s="43"/>
      <c r="O75" s="31"/>
      <c r="P75" s="31"/>
      <c r="Q75" s="31"/>
      <c r="R75" s="103"/>
      <c r="S75" s="31"/>
    </row>
    <row r="76" spans="1:19" ht="16.5">
      <c r="A76" s="41"/>
      <c r="B76" s="31"/>
      <c r="C76" s="42"/>
      <c r="D76" s="42"/>
      <c r="E76" s="42"/>
      <c r="F76" s="42"/>
      <c r="G76" s="42"/>
      <c r="H76" s="42"/>
      <c r="I76" s="42"/>
      <c r="J76" s="42"/>
      <c r="K76" s="42"/>
      <c r="L76" s="30"/>
      <c r="M76" s="31"/>
      <c r="N76" s="43"/>
      <c r="O76" s="31"/>
      <c r="P76" s="31"/>
      <c r="Q76" s="31"/>
      <c r="R76" s="103"/>
      <c r="S76" s="31"/>
    </row>
    <row r="77" spans="1:19" ht="16.5">
      <c r="A77" s="41"/>
      <c r="B77" s="31"/>
      <c r="C77" s="42"/>
      <c r="D77" s="42"/>
      <c r="E77" s="42"/>
      <c r="F77" s="42"/>
      <c r="G77" s="42"/>
      <c r="H77" s="42"/>
      <c r="I77" s="42"/>
      <c r="J77" s="42"/>
      <c r="K77" s="42"/>
      <c r="L77" s="30"/>
      <c r="M77" s="31"/>
      <c r="N77" s="43"/>
      <c r="O77" s="31"/>
      <c r="P77" s="31"/>
      <c r="Q77" s="31"/>
      <c r="R77" s="103"/>
      <c r="S77" s="31"/>
    </row>
    <row r="78" spans="1:19" ht="16.5">
      <c r="A78" s="41"/>
      <c r="B78" s="31"/>
      <c r="C78" s="42"/>
      <c r="D78" s="42"/>
      <c r="E78" s="42"/>
      <c r="F78" s="42"/>
      <c r="G78" s="42"/>
      <c r="H78" s="42"/>
      <c r="I78" s="42"/>
      <c r="J78" s="42"/>
      <c r="K78" s="42"/>
      <c r="L78" s="30"/>
      <c r="M78" s="31"/>
      <c r="N78" s="43"/>
      <c r="O78" s="31"/>
      <c r="P78" s="31"/>
      <c r="Q78" s="31"/>
      <c r="R78" s="103"/>
      <c r="S78" s="31"/>
    </row>
    <row r="79" spans="1:19" ht="16.5">
      <c r="A79" s="41"/>
      <c r="B79" s="31"/>
      <c r="C79" s="42"/>
      <c r="D79" s="42"/>
      <c r="E79" s="42"/>
      <c r="F79" s="42"/>
      <c r="G79" s="42"/>
      <c r="H79" s="42"/>
      <c r="I79" s="42"/>
      <c r="J79" s="42"/>
      <c r="K79" s="42"/>
      <c r="L79" s="30"/>
      <c r="M79" s="31"/>
      <c r="N79" s="43"/>
      <c r="O79" s="31"/>
      <c r="P79" s="31"/>
      <c r="Q79" s="31"/>
      <c r="R79" s="103"/>
      <c r="S79" s="31"/>
    </row>
    <row r="80" spans="1:19" ht="16.5">
      <c r="A80" s="41"/>
      <c r="B80" s="31"/>
      <c r="C80" s="42"/>
      <c r="D80" s="42"/>
      <c r="E80" s="42"/>
      <c r="F80" s="42"/>
      <c r="G80" s="42"/>
      <c r="H80" s="42"/>
      <c r="I80" s="42"/>
      <c r="J80" s="42"/>
      <c r="K80" s="42"/>
      <c r="L80" s="30"/>
      <c r="M80" s="31"/>
      <c r="N80" s="43"/>
      <c r="O80" s="31"/>
      <c r="P80" s="31"/>
      <c r="Q80" s="31"/>
      <c r="R80" s="103"/>
      <c r="S80" s="31"/>
    </row>
    <row r="81" spans="1:19" ht="16.5">
      <c r="A81" s="41"/>
      <c r="B81" s="31"/>
      <c r="C81" s="42"/>
      <c r="D81" s="42"/>
      <c r="E81" s="42"/>
      <c r="F81" s="42"/>
      <c r="G81" s="42"/>
      <c r="H81" s="42"/>
      <c r="I81" s="42"/>
      <c r="J81" s="42"/>
      <c r="K81" s="42"/>
      <c r="L81" s="30"/>
      <c r="M81" s="31"/>
      <c r="N81" s="43"/>
      <c r="O81" s="31"/>
      <c r="P81" s="31"/>
      <c r="Q81" s="31"/>
      <c r="R81" s="103"/>
      <c r="S81" s="31"/>
    </row>
    <row r="82" spans="1:19" ht="16.5">
      <c r="A82" s="41"/>
      <c r="B82" s="31"/>
      <c r="C82" s="42"/>
      <c r="D82" s="42"/>
      <c r="E82" s="42"/>
      <c r="F82" s="42"/>
      <c r="G82" s="42"/>
      <c r="H82" s="42"/>
      <c r="I82" s="42"/>
      <c r="J82" s="42"/>
      <c r="K82" s="42"/>
      <c r="L82" s="30"/>
      <c r="M82" s="31"/>
      <c r="N82" s="43"/>
      <c r="O82" s="31"/>
      <c r="P82" s="31"/>
      <c r="Q82" s="31"/>
      <c r="R82" s="103"/>
      <c r="S82" s="31"/>
    </row>
    <row r="83" spans="1:19" ht="16.5">
      <c r="A83" s="41"/>
      <c r="B83" s="31"/>
      <c r="C83" s="42"/>
      <c r="D83" s="42"/>
      <c r="E83" s="42"/>
      <c r="F83" s="42"/>
      <c r="G83" s="42"/>
      <c r="H83" s="42"/>
      <c r="I83" s="42"/>
      <c r="J83" s="42"/>
      <c r="K83" s="42"/>
      <c r="L83" s="30"/>
      <c r="M83" s="31"/>
      <c r="N83" s="43"/>
      <c r="O83" s="31"/>
      <c r="P83" s="31"/>
      <c r="Q83" s="31"/>
      <c r="R83" s="103"/>
      <c r="S83" s="31"/>
    </row>
    <row r="84" spans="1:19" ht="16.5">
      <c r="A84" s="41"/>
      <c r="B84" s="31"/>
      <c r="C84" s="42"/>
      <c r="D84" s="42"/>
      <c r="E84" s="42"/>
      <c r="F84" s="42"/>
      <c r="G84" s="42"/>
      <c r="H84" s="42"/>
      <c r="I84" s="42"/>
      <c r="J84" s="42"/>
      <c r="K84" s="42"/>
      <c r="L84" s="30"/>
      <c r="M84" s="31"/>
      <c r="N84" s="43"/>
      <c r="O84" s="31"/>
      <c r="P84" s="31"/>
      <c r="Q84" s="31"/>
      <c r="R84" s="103"/>
      <c r="S84" s="31"/>
    </row>
    <row r="85" spans="1:19" ht="16.5">
      <c r="A85" s="41"/>
      <c r="B85" s="31"/>
      <c r="C85" s="42"/>
      <c r="D85" s="42"/>
      <c r="E85" s="42"/>
      <c r="F85" s="42"/>
      <c r="G85" s="42"/>
      <c r="H85" s="42"/>
      <c r="I85" s="42"/>
      <c r="J85" s="42"/>
      <c r="K85" s="42"/>
      <c r="L85" s="30"/>
      <c r="M85" s="31"/>
      <c r="N85" s="43"/>
      <c r="O85" s="31"/>
      <c r="P85" s="31"/>
      <c r="Q85" s="31"/>
      <c r="R85" s="103"/>
      <c r="S85" s="31"/>
    </row>
    <row r="86" spans="1:19" ht="16.5">
      <c r="A86" s="41"/>
      <c r="B86" s="31"/>
      <c r="C86" s="42"/>
      <c r="D86" s="42"/>
      <c r="E86" s="42"/>
      <c r="F86" s="42"/>
      <c r="G86" s="42"/>
      <c r="H86" s="42"/>
      <c r="I86" s="42"/>
      <c r="J86" s="42"/>
      <c r="K86" s="42"/>
      <c r="L86" s="30"/>
      <c r="M86" s="31"/>
      <c r="N86" s="43"/>
      <c r="O86" s="31"/>
      <c r="P86" s="31"/>
      <c r="Q86" s="31"/>
      <c r="R86" s="103"/>
      <c r="S86" s="31"/>
    </row>
    <row r="87" spans="1:19" ht="16.5">
      <c r="A87" s="41"/>
      <c r="B87" s="31"/>
      <c r="C87" s="42"/>
      <c r="D87" s="42"/>
      <c r="E87" s="42"/>
      <c r="F87" s="42"/>
      <c r="G87" s="42"/>
      <c r="H87" s="42"/>
      <c r="I87" s="42"/>
      <c r="J87" s="42"/>
      <c r="K87" s="42"/>
      <c r="L87" s="30"/>
      <c r="M87" s="31"/>
      <c r="N87" s="43"/>
      <c r="O87" s="31"/>
      <c r="P87" s="31"/>
      <c r="Q87" s="31"/>
      <c r="R87" s="103"/>
      <c r="S87" s="31"/>
    </row>
    <row r="88" spans="1:19" ht="16.5">
      <c r="A88" s="41"/>
      <c r="B88" s="31"/>
      <c r="C88" s="42"/>
      <c r="D88" s="42"/>
      <c r="E88" s="42"/>
      <c r="F88" s="42"/>
      <c r="G88" s="42"/>
      <c r="H88" s="42"/>
      <c r="I88" s="42"/>
      <c r="J88" s="42"/>
      <c r="K88" s="42"/>
      <c r="L88" s="30"/>
      <c r="M88" s="31"/>
      <c r="N88" s="43"/>
      <c r="O88" s="31"/>
      <c r="P88" s="31"/>
      <c r="Q88" s="31"/>
      <c r="R88" s="103"/>
      <c r="S88" s="31"/>
    </row>
    <row r="89" spans="1:19" ht="16.5">
      <c r="A89" s="41"/>
      <c r="B89" s="31"/>
      <c r="C89" s="42"/>
      <c r="D89" s="42"/>
      <c r="E89" s="42"/>
      <c r="F89" s="42"/>
      <c r="G89" s="42"/>
      <c r="H89" s="42"/>
      <c r="I89" s="42"/>
      <c r="J89" s="42"/>
      <c r="K89" s="42"/>
      <c r="L89" s="30"/>
      <c r="M89" s="31"/>
      <c r="N89" s="43"/>
      <c r="O89" s="31"/>
      <c r="P89" s="31"/>
      <c r="Q89" s="31"/>
      <c r="R89" s="103"/>
      <c r="S89" s="31"/>
    </row>
    <row r="90" spans="1:19" ht="16.5">
      <c r="A90" s="41"/>
      <c r="B90" s="31"/>
      <c r="C90" s="42"/>
      <c r="D90" s="42"/>
      <c r="E90" s="42"/>
      <c r="F90" s="42"/>
      <c r="G90" s="42"/>
      <c r="H90" s="42"/>
      <c r="I90" s="42"/>
      <c r="J90" s="42"/>
      <c r="K90" s="42"/>
      <c r="L90" s="30"/>
      <c r="M90" s="31"/>
      <c r="N90" s="43"/>
      <c r="O90" s="31"/>
      <c r="P90" s="31"/>
      <c r="Q90" s="31"/>
      <c r="R90" s="103"/>
      <c r="S90" s="31"/>
    </row>
    <row r="91" spans="1:19" ht="16.5">
      <c r="A91" s="41"/>
      <c r="B91" s="31"/>
      <c r="C91" s="42"/>
      <c r="D91" s="42"/>
      <c r="E91" s="42"/>
      <c r="F91" s="42"/>
      <c r="G91" s="42"/>
      <c r="H91" s="42"/>
      <c r="I91" s="42"/>
      <c r="J91" s="42"/>
      <c r="K91" s="42"/>
      <c r="L91" s="30"/>
      <c r="M91" s="31"/>
      <c r="N91" s="43"/>
      <c r="O91" s="31"/>
      <c r="P91" s="31"/>
      <c r="Q91" s="31"/>
      <c r="R91" s="103"/>
      <c r="S91" s="31"/>
    </row>
    <row r="92" spans="1:19" ht="16.5">
      <c r="A92" s="41"/>
      <c r="B92" s="31"/>
      <c r="C92" s="42"/>
      <c r="D92" s="42"/>
      <c r="E92" s="42"/>
      <c r="F92" s="42"/>
      <c r="G92" s="42"/>
      <c r="H92" s="42"/>
      <c r="I92" s="42"/>
      <c r="J92" s="42"/>
      <c r="K92" s="42"/>
      <c r="L92" s="30"/>
      <c r="M92" s="31"/>
      <c r="N92" s="43"/>
      <c r="O92" s="31"/>
      <c r="P92" s="31"/>
      <c r="Q92" s="31"/>
      <c r="R92" s="103"/>
      <c r="S92" s="31"/>
    </row>
    <row r="93" spans="1:19" ht="16.5">
      <c r="A93" s="41"/>
      <c r="B93" s="31"/>
      <c r="C93" s="42"/>
      <c r="D93" s="42"/>
      <c r="E93" s="42"/>
      <c r="F93" s="42"/>
      <c r="G93" s="42"/>
      <c r="H93" s="42"/>
      <c r="I93" s="42"/>
      <c r="J93" s="42"/>
      <c r="K93" s="42"/>
      <c r="L93" s="30"/>
      <c r="M93" s="31"/>
      <c r="N93" s="43"/>
      <c r="O93" s="31"/>
      <c r="P93" s="31"/>
      <c r="Q93" s="31"/>
      <c r="R93" s="103"/>
      <c r="S93" s="31"/>
    </row>
    <row r="94" spans="1:19" ht="16.5">
      <c r="A94" s="41"/>
      <c r="B94" s="31"/>
      <c r="C94" s="42"/>
      <c r="D94" s="42"/>
      <c r="E94" s="42"/>
      <c r="F94" s="42"/>
      <c r="G94" s="42"/>
      <c r="H94" s="42"/>
      <c r="I94" s="42"/>
      <c r="J94" s="42"/>
      <c r="K94" s="42"/>
      <c r="L94" s="30"/>
      <c r="M94" s="31"/>
      <c r="N94" s="43"/>
      <c r="O94" s="31"/>
      <c r="P94" s="31"/>
      <c r="Q94" s="31"/>
      <c r="R94" s="103"/>
      <c r="S94" s="31"/>
    </row>
    <row r="95" spans="1:19" ht="16.5">
      <c r="A95" s="41"/>
      <c r="B95" s="31"/>
      <c r="C95" s="42"/>
      <c r="D95" s="42"/>
      <c r="E95" s="42"/>
      <c r="F95" s="42"/>
      <c r="G95" s="42"/>
      <c r="H95" s="42"/>
      <c r="I95" s="42"/>
      <c r="J95" s="42"/>
      <c r="K95" s="42"/>
      <c r="L95" s="30"/>
      <c r="M95" s="31"/>
      <c r="N95" s="43"/>
      <c r="O95" s="31"/>
      <c r="P95" s="31"/>
      <c r="Q95" s="31"/>
      <c r="R95" s="103"/>
      <c r="S95" s="31"/>
    </row>
    <row r="96" spans="1:19" ht="16.5">
      <c r="A96" s="41"/>
      <c r="B96" s="31"/>
      <c r="C96" s="42"/>
      <c r="D96" s="42"/>
      <c r="E96" s="42"/>
      <c r="F96" s="42"/>
      <c r="G96" s="42"/>
      <c r="H96" s="42"/>
      <c r="I96" s="42"/>
      <c r="J96" s="42"/>
      <c r="K96" s="42"/>
      <c r="L96" s="30"/>
      <c r="M96" s="31"/>
      <c r="N96" s="43"/>
      <c r="O96" s="31"/>
      <c r="P96" s="31"/>
      <c r="Q96" s="31"/>
      <c r="R96" s="103"/>
      <c r="S96" s="31"/>
    </row>
    <row r="97" spans="1:19" ht="16.5">
      <c r="A97" s="41"/>
      <c r="B97" s="31"/>
      <c r="C97" s="42"/>
      <c r="D97" s="42"/>
      <c r="E97" s="42"/>
      <c r="F97" s="42"/>
      <c r="G97" s="42"/>
      <c r="H97" s="42"/>
      <c r="I97" s="42"/>
      <c r="J97" s="42"/>
      <c r="K97" s="42"/>
      <c r="L97" s="30"/>
      <c r="M97" s="31"/>
      <c r="N97" s="43"/>
      <c r="O97" s="31"/>
      <c r="P97" s="31"/>
      <c r="Q97" s="31"/>
      <c r="R97" s="103"/>
      <c r="S97" s="31"/>
    </row>
    <row r="98" spans="1:19" ht="16.5">
      <c r="A98" s="41"/>
      <c r="B98" s="31"/>
      <c r="C98" s="42"/>
      <c r="D98" s="42"/>
      <c r="E98" s="42"/>
      <c r="F98" s="42"/>
      <c r="G98" s="42"/>
      <c r="H98" s="42"/>
      <c r="I98" s="42"/>
      <c r="J98" s="42"/>
      <c r="K98" s="42"/>
      <c r="L98" s="30"/>
      <c r="M98" s="31"/>
      <c r="N98" s="43"/>
      <c r="O98" s="31"/>
      <c r="P98" s="31"/>
      <c r="Q98" s="31"/>
      <c r="R98" s="103"/>
      <c r="S98" s="31"/>
    </row>
    <row r="99" spans="1:19" ht="16.5">
      <c r="A99" s="41"/>
      <c r="B99" s="31"/>
      <c r="C99" s="42"/>
      <c r="D99" s="42"/>
      <c r="E99" s="42"/>
      <c r="F99" s="42"/>
      <c r="G99" s="42"/>
      <c r="H99" s="42"/>
      <c r="I99" s="42"/>
      <c r="J99" s="42"/>
      <c r="K99" s="42"/>
      <c r="L99" s="30"/>
      <c r="M99" s="31"/>
      <c r="N99" s="43"/>
      <c r="O99" s="31"/>
      <c r="P99" s="31"/>
      <c r="Q99" s="31"/>
      <c r="R99" s="103"/>
      <c r="S99" s="31"/>
    </row>
    <row r="100" spans="1:19" ht="16.5">
      <c r="A100" s="41"/>
      <c r="B100" s="31"/>
      <c r="C100" s="42"/>
      <c r="D100" s="42"/>
      <c r="E100" s="42"/>
      <c r="F100" s="42"/>
      <c r="G100" s="42"/>
      <c r="H100" s="42"/>
      <c r="I100" s="42"/>
      <c r="J100" s="42"/>
      <c r="K100" s="42"/>
      <c r="L100" s="30"/>
      <c r="M100" s="31"/>
      <c r="N100" s="43"/>
      <c r="O100" s="31"/>
      <c r="P100" s="31"/>
      <c r="Q100" s="31"/>
      <c r="R100" s="103"/>
      <c r="S100" s="31"/>
    </row>
    <row r="101" spans="1:19" ht="16.5">
      <c r="A101" s="41"/>
      <c r="B101" s="31"/>
      <c r="C101" s="42"/>
      <c r="D101" s="42"/>
      <c r="E101" s="42"/>
      <c r="F101" s="42"/>
      <c r="G101" s="42"/>
      <c r="H101" s="42"/>
      <c r="I101" s="42"/>
      <c r="J101" s="42"/>
      <c r="K101" s="42"/>
      <c r="L101" s="30"/>
      <c r="M101" s="31"/>
      <c r="N101" s="43"/>
      <c r="O101" s="31"/>
      <c r="P101" s="31"/>
      <c r="Q101" s="31"/>
      <c r="R101" s="103"/>
      <c r="S101" s="31"/>
    </row>
    <row r="102" spans="1:19" ht="16.5">
      <c r="A102" s="41"/>
      <c r="B102" s="31"/>
      <c r="C102" s="42"/>
      <c r="D102" s="42"/>
      <c r="E102" s="42"/>
      <c r="F102" s="42"/>
      <c r="G102" s="42"/>
      <c r="H102" s="42"/>
      <c r="I102" s="42"/>
      <c r="J102" s="42"/>
      <c r="K102" s="42"/>
      <c r="L102" s="30"/>
      <c r="M102" s="31"/>
      <c r="N102" s="43"/>
      <c r="O102" s="31"/>
      <c r="P102" s="31"/>
      <c r="Q102" s="31"/>
      <c r="R102" s="103"/>
      <c r="S102" s="31"/>
    </row>
    <row r="103" spans="1:19" ht="16.5">
      <c r="A103" s="41"/>
      <c r="B103" s="31"/>
      <c r="C103" s="42"/>
      <c r="D103" s="42"/>
      <c r="E103" s="42"/>
      <c r="F103" s="42"/>
      <c r="G103" s="42"/>
      <c r="H103" s="42"/>
      <c r="I103" s="42"/>
      <c r="J103" s="42"/>
      <c r="K103" s="42"/>
      <c r="L103" s="30"/>
      <c r="M103" s="31"/>
      <c r="N103" s="43"/>
      <c r="O103" s="31"/>
      <c r="P103" s="31"/>
      <c r="Q103" s="31"/>
      <c r="R103" s="103"/>
      <c r="S103" s="31"/>
    </row>
    <row r="104" spans="1:19" ht="16.5">
      <c r="A104" s="41"/>
      <c r="B104" s="31"/>
      <c r="C104" s="42"/>
      <c r="D104" s="42"/>
      <c r="E104" s="42"/>
      <c r="F104" s="42"/>
      <c r="G104" s="42"/>
      <c r="H104" s="42"/>
      <c r="I104" s="42"/>
      <c r="J104" s="42"/>
      <c r="K104" s="42"/>
      <c r="L104" s="30"/>
      <c r="M104" s="31"/>
      <c r="N104" s="43"/>
      <c r="O104" s="31"/>
      <c r="P104" s="31"/>
      <c r="Q104" s="31"/>
      <c r="R104" s="103"/>
      <c r="S104" s="31"/>
    </row>
    <row r="105" spans="1:19" ht="16.5">
      <c r="A105" s="41"/>
      <c r="B105" s="31"/>
      <c r="C105" s="42"/>
      <c r="D105" s="42"/>
      <c r="E105" s="42"/>
      <c r="F105" s="42"/>
      <c r="G105" s="42"/>
      <c r="H105" s="42"/>
      <c r="I105" s="42"/>
      <c r="J105" s="42"/>
      <c r="K105" s="42"/>
      <c r="L105" s="30"/>
      <c r="M105" s="31"/>
      <c r="N105" s="43"/>
      <c r="O105" s="31"/>
      <c r="P105" s="31"/>
      <c r="Q105" s="31"/>
      <c r="R105" s="103"/>
      <c r="S105" s="31"/>
    </row>
    <row r="106" spans="1:19" ht="16.5">
      <c r="A106" s="41"/>
      <c r="B106" s="31"/>
      <c r="C106" s="42"/>
      <c r="D106" s="42"/>
      <c r="E106" s="42"/>
      <c r="F106" s="42"/>
      <c r="G106" s="42"/>
      <c r="H106" s="42"/>
      <c r="I106" s="42"/>
      <c r="J106" s="42"/>
      <c r="K106" s="42"/>
      <c r="L106" s="30"/>
      <c r="M106" s="31"/>
      <c r="N106" s="43"/>
      <c r="O106" s="31"/>
      <c r="P106" s="31"/>
      <c r="Q106" s="31"/>
      <c r="R106" s="103"/>
      <c r="S106" s="31"/>
    </row>
    <row r="107" spans="1:19" ht="16.5">
      <c r="A107" s="41"/>
      <c r="B107" s="31"/>
      <c r="C107" s="42"/>
      <c r="D107" s="42"/>
      <c r="E107" s="42"/>
      <c r="F107" s="42"/>
      <c r="G107" s="42"/>
      <c r="H107" s="42"/>
      <c r="I107" s="42"/>
      <c r="J107" s="42"/>
      <c r="K107" s="42"/>
      <c r="L107" s="30"/>
      <c r="M107" s="31"/>
      <c r="N107" s="43"/>
      <c r="O107" s="31"/>
      <c r="P107" s="31"/>
      <c r="Q107" s="31"/>
      <c r="R107" s="103"/>
      <c r="S107" s="31"/>
    </row>
    <row r="108" spans="1:19" ht="16.5">
      <c r="A108" s="41"/>
      <c r="B108" s="31"/>
      <c r="C108" s="42"/>
      <c r="D108" s="42"/>
      <c r="E108" s="42"/>
      <c r="F108" s="42"/>
      <c r="G108" s="42"/>
      <c r="H108" s="42"/>
      <c r="I108" s="42"/>
      <c r="J108" s="42"/>
      <c r="K108" s="42"/>
      <c r="L108" s="30"/>
      <c r="M108" s="31"/>
      <c r="N108" s="43"/>
      <c r="O108" s="31"/>
      <c r="P108" s="31"/>
      <c r="Q108" s="31"/>
      <c r="R108" s="103"/>
      <c r="S108" s="31"/>
    </row>
    <row r="109" spans="1:19" ht="16.5">
      <c r="A109" s="41"/>
      <c r="B109" s="31"/>
      <c r="C109" s="42"/>
      <c r="D109" s="42"/>
      <c r="E109" s="42"/>
      <c r="F109" s="42"/>
      <c r="G109" s="42"/>
      <c r="H109" s="42"/>
      <c r="I109" s="42"/>
      <c r="J109" s="42"/>
      <c r="K109" s="42"/>
      <c r="L109" s="30"/>
      <c r="M109" s="31"/>
      <c r="N109" s="43"/>
      <c r="O109" s="31"/>
      <c r="P109" s="31"/>
      <c r="Q109" s="31"/>
      <c r="R109" s="103"/>
      <c r="S109" s="31"/>
    </row>
    <row r="110" spans="1:19" ht="16.5">
      <c r="A110" s="41"/>
      <c r="B110" s="31"/>
      <c r="C110" s="42"/>
      <c r="D110" s="42"/>
      <c r="E110" s="42"/>
      <c r="F110" s="42"/>
      <c r="G110" s="42"/>
      <c r="H110" s="42"/>
      <c r="I110" s="42"/>
      <c r="J110" s="42"/>
      <c r="K110" s="42"/>
      <c r="L110" s="30"/>
      <c r="M110" s="31"/>
      <c r="N110" s="43"/>
      <c r="O110" s="31"/>
      <c r="P110" s="31"/>
      <c r="Q110" s="31"/>
      <c r="R110" s="103"/>
      <c r="S110" s="31"/>
    </row>
    <row r="111" spans="1:19" ht="16.5">
      <c r="A111" s="41"/>
      <c r="B111" s="31"/>
      <c r="C111" s="42"/>
      <c r="D111" s="42"/>
      <c r="E111" s="42"/>
      <c r="F111" s="42"/>
      <c r="G111" s="42"/>
      <c r="H111" s="42"/>
      <c r="I111" s="42"/>
      <c r="J111" s="42"/>
      <c r="K111" s="42"/>
      <c r="L111" s="30"/>
      <c r="M111" s="31"/>
      <c r="N111" s="43"/>
      <c r="O111" s="31"/>
      <c r="P111" s="31"/>
      <c r="Q111" s="31"/>
      <c r="R111" s="103"/>
      <c r="S111" s="31"/>
    </row>
    <row r="112" spans="1:19" ht="16.5">
      <c r="A112" s="41"/>
      <c r="B112" s="31"/>
      <c r="C112" s="42"/>
      <c r="D112" s="42"/>
      <c r="E112" s="42"/>
      <c r="F112" s="42"/>
      <c r="G112" s="42"/>
      <c r="H112" s="42"/>
      <c r="I112" s="42"/>
      <c r="J112" s="42"/>
      <c r="K112" s="42"/>
      <c r="L112" s="30"/>
      <c r="M112" s="31"/>
      <c r="N112" s="43"/>
      <c r="O112" s="31"/>
      <c r="P112" s="31"/>
      <c r="Q112" s="31"/>
      <c r="R112" s="103"/>
      <c r="S112" s="31"/>
    </row>
    <row r="113" spans="1:19" ht="16.5">
      <c r="A113" s="41"/>
      <c r="B113" s="31"/>
      <c r="C113" s="42"/>
      <c r="D113" s="42"/>
      <c r="E113" s="42"/>
      <c r="F113" s="42"/>
      <c r="G113" s="42"/>
      <c r="H113" s="42"/>
      <c r="I113" s="42"/>
      <c r="J113" s="42"/>
      <c r="K113" s="42"/>
      <c r="L113" s="30"/>
      <c r="M113" s="31"/>
      <c r="N113" s="43"/>
      <c r="O113" s="31"/>
      <c r="P113" s="31"/>
      <c r="Q113" s="31"/>
      <c r="R113" s="103"/>
      <c r="S113" s="31"/>
    </row>
    <row r="114" spans="1:19" ht="16.5">
      <c r="A114" s="41"/>
      <c r="B114" s="31"/>
      <c r="C114" s="42"/>
      <c r="D114" s="42"/>
      <c r="E114" s="42"/>
      <c r="F114" s="42"/>
      <c r="G114" s="42"/>
      <c r="H114" s="42"/>
      <c r="I114" s="42"/>
      <c r="J114" s="42"/>
      <c r="K114" s="42"/>
      <c r="L114" s="30"/>
      <c r="M114" s="31"/>
      <c r="N114" s="43"/>
      <c r="O114" s="31"/>
      <c r="P114" s="31"/>
      <c r="Q114" s="31"/>
      <c r="R114" s="103"/>
      <c r="S114" s="31"/>
    </row>
    <row r="115" spans="1:19" ht="16.5">
      <c r="A115" s="41"/>
      <c r="B115" s="31"/>
      <c r="C115" s="42"/>
      <c r="D115" s="42"/>
      <c r="E115" s="42"/>
      <c r="F115" s="42"/>
      <c r="G115" s="42"/>
      <c r="H115" s="42"/>
      <c r="I115" s="42"/>
      <c r="J115" s="42"/>
      <c r="K115" s="42"/>
      <c r="L115" s="30"/>
      <c r="M115" s="31"/>
      <c r="N115" s="43"/>
      <c r="O115" s="31"/>
      <c r="P115" s="31"/>
      <c r="Q115" s="31"/>
      <c r="R115" s="103"/>
      <c r="S115" s="31"/>
    </row>
    <row r="116" spans="1:19" ht="16.5">
      <c r="A116" s="41"/>
      <c r="B116" s="31"/>
      <c r="C116" s="42"/>
      <c r="D116" s="42"/>
      <c r="E116" s="42"/>
      <c r="F116" s="42"/>
      <c r="G116" s="42"/>
      <c r="H116" s="42"/>
      <c r="I116" s="42"/>
      <c r="J116" s="42"/>
      <c r="K116" s="42"/>
      <c r="L116" s="30"/>
      <c r="M116" s="31"/>
      <c r="N116" s="43"/>
      <c r="O116" s="31"/>
      <c r="P116" s="31"/>
      <c r="Q116" s="31"/>
      <c r="R116" s="103"/>
      <c r="S116" s="31"/>
    </row>
    <row r="117" spans="1:19" ht="16.5">
      <c r="A117" s="41"/>
      <c r="B117" s="31"/>
      <c r="C117" s="42"/>
      <c r="D117" s="42"/>
      <c r="E117" s="42"/>
      <c r="F117" s="42"/>
      <c r="G117" s="42"/>
      <c r="H117" s="42"/>
      <c r="I117" s="42"/>
      <c r="J117" s="42"/>
      <c r="K117" s="42"/>
      <c r="L117" s="30"/>
      <c r="M117" s="31"/>
      <c r="N117" s="43"/>
      <c r="O117" s="31"/>
      <c r="P117" s="31"/>
      <c r="Q117" s="31"/>
      <c r="R117" s="103"/>
      <c r="S117" s="31"/>
    </row>
    <row r="118" spans="1:19" ht="16.5">
      <c r="A118" s="41"/>
      <c r="B118" s="31"/>
      <c r="C118" s="42"/>
      <c r="D118" s="42"/>
      <c r="E118" s="42"/>
      <c r="F118" s="42"/>
      <c r="G118" s="42"/>
      <c r="H118" s="42"/>
      <c r="I118" s="42"/>
      <c r="J118" s="42"/>
      <c r="K118" s="42"/>
      <c r="L118" s="30"/>
      <c r="M118" s="31"/>
      <c r="N118" s="43"/>
      <c r="O118" s="31"/>
      <c r="P118" s="31"/>
      <c r="Q118" s="31"/>
      <c r="R118" s="103"/>
      <c r="S118" s="31"/>
    </row>
    <row r="119" spans="1:19" ht="16.5">
      <c r="A119" s="41"/>
      <c r="B119" s="31"/>
      <c r="C119" s="42"/>
      <c r="D119" s="42"/>
      <c r="E119" s="42"/>
      <c r="F119" s="42"/>
      <c r="G119" s="42"/>
      <c r="H119" s="42"/>
      <c r="I119" s="42"/>
      <c r="J119" s="42"/>
      <c r="K119" s="42"/>
      <c r="L119" s="30"/>
      <c r="M119" s="31"/>
      <c r="N119" s="43"/>
      <c r="O119" s="31"/>
      <c r="P119" s="31"/>
      <c r="Q119" s="31"/>
      <c r="R119" s="103"/>
      <c r="S119" s="31"/>
    </row>
    <row r="120" spans="1:19" ht="16.5">
      <c r="A120" s="41"/>
      <c r="B120" s="31"/>
      <c r="C120" s="42"/>
      <c r="D120" s="42"/>
      <c r="E120" s="42"/>
      <c r="F120" s="42"/>
      <c r="G120" s="42"/>
      <c r="H120" s="42"/>
      <c r="I120" s="42"/>
      <c r="J120" s="42"/>
      <c r="K120" s="42"/>
      <c r="L120" s="30"/>
      <c r="M120" s="31"/>
      <c r="N120" s="43"/>
      <c r="O120" s="31"/>
      <c r="P120" s="31"/>
      <c r="Q120" s="31"/>
      <c r="R120" s="103"/>
      <c r="S120" s="31"/>
    </row>
    <row r="121" spans="1:19" ht="16.5">
      <c r="A121" s="41"/>
      <c r="B121" s="31"/>
      <c r="C121" s="42"/>
      <c r="D121" s="42"/>
      <c r="E121" s="42"/>
      <c r="F121" s="42"/>
      <c r="G121" s="42"/>
      <c r="H121" s="42"/>
      <c r="I121" s="42"/>
      <c r="J121" s="42"/>
      <c r="K121" s="42"/>
      <c r="L121" s="30"/>
      <c r="M121" s="31"/>
      <c r="N121" s="43"/>
      <c r="O121" s="31"/>
      <c r="P121" s="31"/>
      <c r="Q121" s="31"/>
      <c r="R121" s="103"/>
      <c r="S121" s="31"/>
    </row>
    <row r="122" spans="1:19" ht="16.5">
      <c r="A122" s="41"/>
      <c r="B122" s="31"/>
      <c r="C122" s="42"/>
      <c r="D122" s="42"/>
      <c r="E122" s="42"/>
      <c r="F122" s="42"/>
      <c r="G122" s="42"/>
      <c r="H122" s="42"/>
      <c r="I122" s="42"/>
      <c r="J122" s="42"/>
      <c r="K122" s="42"/>
      <c r="L122" s="30"/>
      <c r="M122" s="31"/>
      <c r="N122" s="43"/>
      <c r="O122" s="31"/>
      <c r="P122" s="31"/>
      <c r="Q122" s="31"/>
      <c r="R122" s="103"/>
      <c r="S122" s="31"/>
    </row>
    <row r="123" spans="1:19" ht="16.5">
      <c r="A123" s="41"/>
      <c r="B123" s="31"/>
      <c r="C123" s="42"/>
      <c r="D123" s="42"/>
      <c r="E123" s="42"/>
      <c r="F123" s="42"/>
      <c r="G123" s="42"/>
      <c r="H123" s="42"/>
      <c r="I123" s="42"/>
      <c r="J123" s="42"/>
      <c r="K123" s="42"/>
      <c r="L123" s="30"/>
      <c r="M123" s="31"/>
      <c r="N123" s="43"/>
      <c r="O123" s="31"/>
      <c r="P123" s="31"/>
      <c r="Q123" s="31"/>
      <c r="R123" s="103"/>
      <c r="S123" s="31"/>
    </row>
    <row r="124" spans="1:19" ht="16.5">
      <c r="A124" s="41"/>
      <c r="B124" s="31"/>
      <c r="C124" s="42"/>
      <c r="D124" s="42"/>
      <c r="E124" s="42"/>
      <c r="F124" s="42"/>
      <c r="G124" s="42"/>
      <c r="H124" s="42"/>
      <c r="I124" s="42"/>
      <c r="J124" s="42"/>
      <c r="K124" s="42"/>
      <c r="L124" s="30"/>
      <c r="M124" s="31"/>
      <c r="N124" s="43"/>
      <c r="O124" s="31"/>
      <c r="P124" s="31"/>
      <c r="Q124" s="31"/>
      <c r="R124" s="103"/>
      <c r="S124" s="31"/>
    </row>
    <row r="125" spans="1:19" ht="16.5">
      <c r="A125" s="41"/>
      <c r="B125" s="31"/>
      <c r="C125" s="42"/>
      <c r="D125" s="42"/>
      <c r="E125" s="42"/>
      <c r="F125" s="42"/>
      <c r="G125" s="42"/>
      <c r="H125" s="42"/>
      <c r="I125" s="42"/>
      <c r="J125" s="42"/>
      <c r="K125" s="42"/>
      <c r="L125" s="30"/>
      <c r="M125" s="31"/>
      <c r="N125" s="43"/>
      <c r="O125" s="31"/>
      <c r="P125" s="31"/>
      <c r="Q125" s="31"/>
      <c r="R125" s="103"/>
      <c r="S125" s="31"/>
    </row>
    <row r="126" spans="1:19" ht="16.5">
      <c r="A126" s="41"/>
      <c r="B126" s="31"/>
      <c r="C126" s="42"/>
      <c r="D126" s="42"/>
      <c r="E126" s="42"/>
      <c r="F126" s="42"/>
      <c r="G126" s="42"/>
      <c r="H126" s="42"/>
      <c r="I126" s="42"/>
      <c r="J126" s="42"/>
      <c r="K126" s="42"/>
      <c r="L126" s="30"/>
      <c r="M126" s="31"/>
      <c r="N126" s="43"/>
      <c r="O126" s="31"/>
      <c r="P126" s="31"/>
      <c r="Q126" s="31"/>
      <c r="R126" s="103"/>
      <c r="S126" s="31"/>
    </row>
    <row r="127" spans="1:19" ht="16.5">
      <c r="A127" s="41"/>
      <c r="B127" s="31"/>
      <c r="C127" s="42"/>
      <c r="D127" s="42"/>
      <c r="E127" s="42"/>
      <c r="F127" s="42"/>
      <c r="G127" s="42"/>
      <c r="H127" s="42"/>
      <c r="I127" s="42"/>
      <c r="J127" s="42"/>
      <c r="K127" s="42"/>
      <c r="L127" s="30"/>
      <c r="M127" s="31"/>
      <c r="N127" s="43"/>
      <c r="O127" s="31"/>
      <c r="P127" s="31"/>
      <c r="Q127" s="31"/>
      <c r="R127" s="103"/>
      <c r="S127" s="31"/>
    </row>
    <row r="128" spans="1:19" ht="16.5">
      <c r="A128" s="41"/>
      <c r="B128" s="31"/>
      <c r="C128" s="42"/>
      <c r="D128" s="42"/>
      <c r="E128" s="42"/>
      <c r="F128" s="42"/>
      <c r="G128" s="42"/>
      <c r="H128" s="42"/>
      <c r="I128" s="42"/>
      <c r="J128" s="42"/>
      <c r="K128" s="42"/>
      <c r="L128" s="30"/>
      <c r="M128" s="31"/>
      <c r="N128" s="43"/>
      <c r="O128" s="31"/>
      <c r="P128" s="31"/>
      <c r="Q128" s="31"/>
      <c r="R128" s="103"/>
      <c r="S128" s="31"/>
    </row>
    <row r="129" spans="1:19" ht="16.5">
      <c r="A129" s="41"/>
      <c r="B129" s="31"/>
      <c r="C129" s="42"/>
      <c r="D129" s="42"/>
      <c r="E129" s="42"/>
      <c r="F129" s="42"/>
      <c r="G129" s="42"/>
      <c r="H129" s="42"/>
      <c r="I129" s="42"/>
      <c r="J129" s="42"/>
      <c r="K129" s="42"/>
      <c r="L129" s="30"/>
      <c r="M129" s="31"/>
      <c r="N129" s="43"/>
      <c r="O129" s="31"/>
      <c r="P129" s="31"/>
      <c r="Q129" s="31"/>
      <c r="R129" s="103"/>
      <c r="S129" s="31"/>
    </row>
    <row r="130" spans="1:19" ht="16.5">
      <c r="A130" s="41"/>
      <c r="B130" s="31"/>
      <c r="C130" s="42"/>
      <c r="D130" s="42"/>
      <c r="E130" s="42"/>
      <c r="F130" s="42"/>
      <c r="G130" s="42"/>
      <c r="H130" s="42"/>
      <c r="I130" s="42"/>
      <c r="J130" s="42"/>
      <c r="K130" s="42"/>
      <c r="L130" s="30"/>
      <c r="M130" s="31"/>
      <c r="N130" s="43"/>
      <c r="O130" s="31"/>
      <c r="P130" s="31"/>
      <c r="Q130" s="31"/>
      <c r="R130" s="103"/>
      <c r="S130" s="31"/>
    </row>
    <row r="131" spans="1:19" ht="16.5">
      <c r="A131" s="41"/>
      <c r="B131" s="31"/>
      <c r="C131" s="42"/>
      <c r="D131" s="42"/>
      <c r="E131" s="42"/>
      <c r="F131" s="42"/>
      <c r="G131" s="42"/>
      <c r="H131" s="42"/>
      <c r="I131" s="42"/>
      <c r="J131" s="42"/>
      <c r="K131" s="42"/>
      <c r="L131" s="30"/>
      <c r="M131" s="31"/>
      <c r="N131" s="43"/>
      <c r="O131" s="31"/>
      <c r="P131" s="31"/>
      <c r="Q131" s="31"/>
      <c r="R131" s="103"/>
      <c r="S131" s="31"/>
    </row>
    <row r="132" spans="1:19" ht="16.5">
      <c r="A132" s="41"/>
      <c r="B132" s="31"/>
      <c r="C132" s="42"/>
      <c r="D132" s="42"/>
      <c r="E132" s="42"/>
      <c r="F132" s="42"/>
      <c r="G132" s="42"/>
      <c r="H132" s="42"/>
      <c r="I132" s="42"/>
      <c r="J132" s="42"/>
      <c r="K132" s="42"/>
      <c r="L132" s="30"/>
      <c r="M132" s="31"/>
      <c r="N132" s="43"/>
      <c r="O132" s="31"/>
      <c r="P132" s="31"/>
      <c r="Q132" s="31"/>
      <c r="R132" s="103"/>
      <c r="S132" s="31"/>
    </row>
    <row r="133" spans="1:19" ht="16.5">
      <c r="A133" s="41"/>
      <c r="B133" s="31"/>
      <c r="C133" s="42"/>
      <c r="D133" s="42"/>
      <c r="E133" s="42"/>
      <c r="F133" s="42"/>
      <c r="G133" s="42"/>
      <c r="H133" s="42"/>
      <c r="I133" s="42"/>
      <c r="J133" s="42"/>
      <c r="K133" s="42"/>
      <c r="L133" s="30"/>
      <c r="M133" s="31"/>
      <c r="N133" s="43"/>
      <c r="O133" s="31"/>
      <c r="P133" s="31"/>
      <c r="Q133" s="31"/>
      <c r="R133" s="103"/>
      <c r="S133" s="31"/>
    </row>
    <row r="134" spans="1:19" ht="16.5">
      <c r="A134" s="41"/>
      <c r="B134" s="31"/>
      <c r="C134" s="42"/>
      <c r="D134" s="42"/>
      <c r="E134" s="42"/>
      <c r="F134" s="42"/>
      <c r="G134" s="42"/>
      <c r="H134" s="42"/>
      <c r="I134" s="42"/>
      <c r="J134" s="42"/>
      <c r="K134" s="42"/>
      <c r="L134" s="30"/>
      <c r="M134" s="31"/>
      <c r="N134" s="43"/>
      <c r="O134" s="31"/>
      <c r="P134" s="31"/>
      <c r="Q134" s="31"/>
      <c r="R134" s="103"/>
      <c r="S134" s="31"/>
    </row>
    <row r="135" spans="1:19" ht="16.5">
      <c r="A135" s="41"/>
      <c r="B135" s="31"/>
      <c r="C135" s="42"/>
      <c r="D135" s="42"/>
      <c r="E135" s="42"/>
      <c r="F135" s="42"/>
      <c r="G135" s="42"/>
      <c r="H135" s="42"/>
      <c r="I135" s="42"/>
      <c r="J135" s="42"/>
      <c r="K135" s="42"/>
      <c r="L135" s="30"/>
      <c r="M135" s="31"/>
      <c r="N135" s="43"/>
      <c r="O135" s="31"/>
      <c r="P135" s="31"/>
      <c r="Q135" s="31"/>
      <c r="R135" s="103"/>
      <c r="S135" s="31"/>
    </row>
    <row r="136" spans="1:19" ht="16.5">
      <c r="A136" s="41"/>
      <c r="B136" s="31"/>
      <c r="C136" s="42"/>
      <c r="D136" s="42"/>
      <c r="E136" s="42"/>
      <c r="F136" s="42"/>
      <c r="G136" s="42"/>
      <c r="H136" s="42"/>
      <c r="I136" s="42"/>
      <c r="J136" s="42"/>
      <c r="K136" s="42"/>
      <c r="L136" s="30"/>
      <c r="M136" s="31"/>
      <c r="N136" s="43"/>
      <c r="O136" s="31"/>
      <c r="P136" s="31"/>
      <c r="Q136" s="31"/>
      <c r="R136" s="103"/>
      <c r="S136" s="31"/>
    </row>
    <row r="137" spans="1:19" ht="16.5">
      <c r="A137" s="41"/>
      <c r="B137" s="31"/>
      <c r="C137" s="42"/>
      <c r="D137" s="42"/>
      <c r="E137" s="42"/>
      <c r="F137" s="42"/>
      <c r="G137" s="42"/>
      <c r="H137" s="42"/>
      <c r="I137" s="42"/>
      <c r="J137" s="42"/>
      <c r="K137" s="42"/>
      <c r="L137" s="30"/>
      <c r="M137" s="31"/>
      <c r="N137" s="43"/>
      <c r="O137" s="31"/>
      <c r="P137" s="31"/>
      <c r="Q137" s="31"/>
      <c r="R137" s="103"/>
      <c r="S137" s="31"/>
    </row>
    <row r="138" spans="1:19" ht="16.5">
      <c r="A138" s="41"/>
      <c r="B138" s="31"/>
      <c r="C138" s="42"/>
      <c r="D138" s="42"/>
      <c r="E138" s="42"/>
      <c r="F138" s="42"/>
      <c r="G138" s="42"/>
      <c r="H138" s="42"/>
      <c r="I138" s="42"/>
      <c r="J138" s="42"/>
      <c r="K138" s="42"/>
      <c r="L138" s="30"/>
      <c r="M138" s="31"/>
      <c r="N138" s="43"/>
      <c r="O138" s="31"/>
      <c r="P138" s="31"/>
      <c r="Q138" s="31"/>
      <c r="R138" s="103"/>
      <c r="S138" s="31"/>
    </row>
    <row r="139" spans="1:19" ht="16.5">
      <c r="A139" s="41"/>
      <c r="B139" s="31"/>
      <c r="C139" s="42"/>
      <c r="D139" s="42"/>
      <c r="E139" s="42"/>
      <c r="F139" s="42"/>
      <c r="G139" s="42"/>
      <c r="H139" s="42"/>
      <c r="I139" s="42"/>
      <c r="J139" s="42"/>
      <c r="K139" s="42"/>
      <c r="L139" s="30"/>
      <c r="M139" s="31"/>
      <c r="N139" s="43"/>
      <c r="O139" s="31"/>
      <c r="P139" s="31"/>
      <c r="Q139" s="31"/>
      <c r="R139" s="103"/>
      <c r="S139" s="31"/>
    </row>
    <row r="140" spans="1:19" ht="16.5">
      <c r="A140" s="41"/>
      <c r="B140" s="31"/>
      <c r="C140" s="42"/>
      <c r="D140" s="42"/>
      <c r="E140" s="42"/>
      <c r="F140" s="42"/>
      <c r="G140" s="42"/>
      <c r="H140" s="42"/>
      <c r="I140" s="42"/>
      <c r="J140" s="42"/>
      <c r="K140" s="42"/>
      <c r="L140" s="30"/>
      <c r="M140" s="31"/>
      <c r="N140" s="43"/>
      <c r="O140" s="31"/>
      <c r="P140" s="31"/>
      <c r="Q140" s="31"/>
      <c r="R140" s="103"/>
      <c r="S140" s="31"/>
    </row>
    <row r="141" spans="1:19" ht="16.5">
      <c r="A141" s="41"/>
      <c r="B141" s="31"/>
      <c r="C141" s="42"/>
      <c r="D141" s="42"/>
      <c r="E141" s="42"/>
      <c r="F141" s="42"/>
      <c r="G141" s="42"/>
      <c r="H141" s="42"/>
      <c r="I141" s="42"/>
      <c r="J141" s="42"/>
      <c r="K141" s="42"/>
      <c r="L141" s="30"/>
      <c r="M141" s="31"/>
      <c r="N141" s="43"/>
      <c r="O141" s="31"/>
      <c r="P141" s="31"/>
      <c r="Q141" s="31"/>
      <c r="R141" s="103"/>
      <c r="S141" s="31"/>
    </row>
    <row r="142" spans="1:19" ht="16.5">
      <c r="A142" s="41"/>
      <c r="B142" s="31"/>
      <c r="C142" s="42"/>
      <c r="D142" s="42"/>
      <c r="E142" s="42"/>
      <c r="F142" s="42"/>
      <c r="G142" s="42"/>
      <c r="H142" s="42"/>
      <c r="I142" s="42"/>
      <c r="J142" s="42"/>
      <c r="K142" s="42"/>
      <c r="L142" s="30"/>
      <c r="M142" s="31"/>
      <c r="N142" s="43"/>
      <c r="O142" s="31"/>
      <c r="P142" s="31"/>
      <c r="Q142" s="31"/>
      <c r="R142" s="103"/>
      <c r="S142" s="31"/>
    </row>
    <row r="143" spans="1:19" ht="16.5">
      <c r="A143" s="41"/>
      <c r="B143" s="31"/>
      <c r="C143" s="42"/>
      <c r="D143" s="42"/>
      <c r="E143" s="42"/>
      <c r="F143" s="42"/>
      <c r="G143" s="42"/>
      <c r="H143" s="42"/>
      <c r="I143" s="42"/>
      <c r="J143" s="42"/>
      <c r="K143" s="42"/>
      <c r="L143" s="30"/>
      <c r="M143" s="31"/>
      <c r="N143" s="43"/>
      <c r="O143" s="31"/>
      <c r="P143" s="31"/>
      <c r="Q143" s="31"/>
      <c r="R143" s="103"/>
      <c r="S143" s="31"/>
    </row>
    <row r="144" spans="1:19" ht="16.5">
      <c r="A144" s="41"/>
      <c r="B144" s="31"/>
      <c r="C144" s="42"/>
      <c r="D144" s="42"/>
      <c r="E144" s="42"/>
      <c r="F144" s="42"/>
      <c r="G144" s="42"/>
      <c r="H144" s="42"/>
      <c r="I144" s="42"/>
      <c r="J144" s="42"/>
      <c r="K144" s="42"/>
      <c r="L144" s="30"/>
      <c r="M144" s="31"/>
      <c r="N144" s="43"/>
      <c r="O144" s="31"/>
      <c r="P144" s="31"/>
      <c r="Q144" s="31"/>
      <c r="R144" s="103"/>
      <c r="S144" s="31"/>
    </row>
    <row r="145" spans="1:19" ht="16.5">
      <c r="A145" s="41"/>
      <c r="B145" s="31"/>
      <c r="C145" s="42"/>
      <c r="D145" s="42"/>
      <c r="E145" s="42"/>
      <c r="F145" s="42"/>
      <c r="G145" s="42"/>
      <c r="H145" s="42"/>
      <c r="I145" s="42"/>
      <c r="J145" s="42"/>
      <c r="K145" s="42"/>
      <c r="L145" s="30"/>
      <c r="M145" s="31"/>
      <c r="N145" s="43"/>
      <c r="O145" s="31"/>
      <c r="P145" s="31"/>
      <c r="Q145" s="31"/>
      <c r="R145" s="103"/>
      <c r="S145" s="31"/>
    </row>
    <row r="146" spans="1:19" ht="16.5">
      <c r="A146" s="41"/>
      <c r="B146" s="31"/>
      <c r="C146" s="42"/>
      <c r="D146" s="42"/>
      <c r="E146" s="42"/>
      <c r="F146" s="42"/>
      <c r="G146" s="42"/>
      <c r="H146" s="42"/>
      <c r="I146" s="42"/>
      <c r="J146" s="42"/>
      <c r="K146" s="42"/>
      <c r="L146" s="30"/>
      <c r="M146" s="31"/>
      <c r="N146" s="43"/>
      <c r="O146" s="31"/>
      <c r="P146" s="31"/>
      <c r="Q146" s="31"/>
      <c r="R146" s="103"/>
      <c r="S146" s="31"/>
    </row>
    <row r="147" spans="1:19" ht="16.5">
      <c r="A147" s="41"/>
      <c r="B147" s="31"/>
      <c r="C147" s="42"/>
      <c r="D147" s="42"/>
      <c r="E147" s="42"/>
      <c r="F147" s="42"/>
      <c r="G147" s="42"/>
      <c r="H147" s="42"/>
      <c r="I147" s="42"/>
      <c r="J147" s="42"/>
      <c r="K147" s="42"/>
      <c r="L147" s="30"/>
      <c r="M147" s="31"/>
      <c r="N147" s="43"/>
      <c r="O147" s="31"/>
      <c r="P147" s="31"/>
      <c r="Q147" s="31"/>
      <c r="R147" s="103"/>
      <c r="S147" s="31"/>
    </row>
    <row r="148" spans="1:19" ht="16.5">
      <c r="A148" s="41"/>
      <c r="B148" s="31"/>
      <c r="C148" s="42"/>
      <c r="D148" s="42"/>
      <c r="E148" s="42"/>
      <c r="F148" s="42"/>
      <c r="G148" s="42"/>
      <c r="H148" s="42"/>
      <c r="I148" s="42"/>
      <c r="J148" s="42"/>
      <c r="K148" s="42"/>
      <c r="L148" s="30"/>
      <c r="M148" s="31"/>
      <c r="N148" s="43"/>
      <c r="O148" s="31"/>
      <c r="P148" s="31"/>
      <c r="Q148" s="31"/>
      <c r="R148" s="103"/>
      <c r="S148" s="31"/>
    </row>
    <row r="149" spans="1:19" ht="16.5">
      <c r="A149" s="41"/>
      <c r="B149" s="31"/>
      <c r="C149" s="42"/>
      <c r="D149" s="42"/>
      <c r="E149" s="42"/>
      <c r="F149" s="42"/>
      <c r="G149" s="42"/>
      <c r="H149" s="42"/>
      <c r="I149" s="42"/>
      <c r="J149" s="42"/>
      <c r="K149" s="42"/>
      <c r="L149" s="30"/>
      <c r="M149" s="31"/>
      <c r="N149" s="43"/>
      <c r="O149" s="31"/>
      <c r="P149" s="31"/>
      <c r="Q149" s="31"/>
      <c r="R149" s="103"/>
      <c r="S149" s="31"/>
    </row>
    <row r="150" spans="1:19" ht="16.5">
      <c r="A150" s="41"/>
      <c r="B150" s="31"/>
      <c r="C150" s="42"/>
      <c r="D150" s="42"/>
      <c r="E150" s="42"/>
      <c r="F150" s="42"/>
      <c r="G150" s="42"/>
      <c r="H150" s="42"/>
      <c r="I150" s="42"/>
      <c r="J150" s="42"/>
      <c r="K150" s="42"/>
      <c r="L150" s="30"/>
      <c r="M150" s="31"/>
      <c r="N150" s="43"/>
      <c r="O150" s="31"/>
      <c r="P150" s="31"/>
      <c r="Q150" s="31"/>
      <c r="R150" s="103"/>
      <c r="S150" s="31"/>
    </row>
    <row r="151" spans="1:19" ht="16.5">
      <c r="A151" s="41"/>
      <c r="B151" s="31"/>
      <c r="C151" s="42"/>
      <c r="D151" s="42"/>
      <c r="E151" s="42"/>
      <c r="F151" s="42"/>
      <c r="G151" s="42"/>
      <c r="H151" s="42"/>
      <c r="I151" s="42"/>
      <c r="J151" s="42"/>
      <c r="K151" s="42"/>
      <c r="L151" s="30"/>
      <c r="M151" s="31"/>
      <c r="N151" s="43"/>
      <c r="O151" s="31"/>
      <c r="P151" s="31"/>
      <c r="Q151" s="31"/>
      <c r="R151" s="103"/>
      <c r="S151" s="31"/>
    </row>
    <row r="152" spans="1:19" ht="16.5">
      <c r="A152" s="41"/>
      <c r="B152" s="31"/>
      <c r="C152" s="42"/>
      <c r="D152" s="42"/>
      <c r="E152" s="42"/>
      <c r="F152" s="42"/>
      <c r="G152" s="42"/>
      <c r="H152" s="42"/>
      <c r="I152" s="42"/>
      <c r="J152" s="42"/>
      <c r="K152" s="42"/>
      <c r="L152" s="30"/>
      <c r="M152" s="31"/>
      <c r="N152" s="43"/>
      <c r="O152" s="31"/>
      <c r="P152" s="31"/>
      <c r="Q152" s="31"/>
      <c r="R152" s="103"/>
      <c r="S152" s="31"/>
    </row>
    <row r="153" spans="1:19" ht="16.5">
      <c r="A153" s="41"/>
      <c r="B153" s="31"/>
      <c r="C153" s="42"/>
      <c r="D153" s="42"/>
      <c r="E153" s="42"/>
      <c r="F153" s="42"/>
      <c r="G153" s="42"/>
      <c r="H153" s="42"/>
      <c r="I153" s="42"/>
      <c r="J153" s="42"/>
      <c r="K153" s="42"/>
      <c r="L153" s="30"/>
      <c r="M153" s="31"/>
      <c r="N153" s="43"/>
      <c r="O153" s="31"/>
      <c r="P153" s="31"/>
      <c r="Q153" s="31"/>
      <c r="R153" s="103"/>
      <c r="S153" s="31"/>
    </row>
    <row r="154" spans="1:19" ht="16.5">
      <c r="A154" s="41"/>
      <c r="B154" s="31"/>
      <c r="C154" s="42"/>
      <c r="D154" s="42"/>
      <c r="E154" s="42"/>
      <c r="F154" s="42"/>
      <c r="G154" s="42"/>
      <c r="H154" s="42"/>
      <c r="I154" s="42"/>
      <c r="J154" s="42"/>
      <c r="K154" s="42"/>
      <c r="L154" s="30"/>
      <c r="M154" s="31"/>
      <c r="N154" s="43"/>
      <c r="O154" s="31"/>
      <c r="P154" s="31"/>
      <c r="Q154" s="31"/>
      <c r="R154" s="103"/>
      <c r="S154" s="31"/>
    </row>
    <row r="155" spans="1:19" ht="16.5">
      <c r="A155" s="41"/>
      <c r="B155" s="31"/>
      <c r="C155" s="42"/>
      <c r="D155" s="42"/>
      <c r="E155" s="42"/>
      <c r="F155" s="42"/>
      <c r="G155" s="42"/>
      <c r="H155" s="42"/>
      <c r="I155" s="42"/>
      <c r="J155" s="42"/>
      <c r="K155" s="42"/>
      <c r="L155" s="30"/>
      <c r="M155" s="31"/>
      <c r="N155" s="43"/>
      <c r="O155" s="31"/>
      <c r="P155" s="31"/>
      <c r="Q155" s="31"/>
      <c r="R155" s="103"/>
      <c r="S155" s="31"/>
    </row>
    <row r="156" spans="1:19" ht="16.5">
      <c r="A156" s="41"/>
      <c r="B156" s="31"/>
      <c r="C156" s="42"/>
      <c r="D156" s="42"/>
      <c r="E156" s="42"/>
      <c r="F156" s="42"/>
      <c r="G156" s="42"/>
      <c r="H156" s="42"/>
      <c r="I156" s="42"/>
      <c r="J156" s="42"/>
      <c r="K156" s="42"/>
      <c r="L156" s="30"/>
      <c r="M156" s="31"/>
      <c r="N156" s="43"/>
      <c r="O156" s="31"/>
      <c r="P156" s="31"/>
      <c r="Q156" s="31"/>
      <c r="R156" s="103"/>
      <c r="S156" s="31"/>
    </row>
    <row r="157" spans="1:19" ht="16.5">
      <c r="A157" s="41"/>
      <c r="B157" s="31"/>
      <c r="C157" s="42"/>
      <c r="D157" s="42"/>
      <c r="E157" s="42"/>
      <c r="F157" s="42"/>
      <c r="G157" s="42"/>
      <c r="H157" s="42"/>
      <c r="I157" s="42"/>
      <c r="J157" s="42"/>
      <c r="K157" s="42"/>
      <c r="L157" s="30"/>
      <c r="M157" s="31"/>
      <c r="N157" s="43"/>
      <c r="O157" s="31"/>
      <c r="P157" s="31"/>
      <c r="Q157" s="31"/>
      <c r="R157" s="103"/>
      <c r="S157" s="31"/>
    </row>
    <row r="158" spans="1:19" ht="16.5">
      <c r="A158" s="41"/>
      <c r="B158" s="31"/>
      <c r="C158" s="42"/>
      <c r="D158" s="42"/>
      <c r="E158" s="42"/>
      <c r="F158" s="42"/>
      <c r="G158" s="42"/>
      <c r="H158" s="42"/>
      <c r="I158" s="42"/>
      <c r="J158" s="42"/>
      <c r="K158" s="42"/>
      <c r="L158" s="30"/>
      <c r="M158" s="31"/>
      <c r="N158" s="43"/>
      <c r="O158" s="31"/>
      <c r="P158" s="31"/>
      <c r="Q158" s="31"/>
      <c r="R158" s="103"/>
      <c r="S158" s="31"/>
    </row>
    <row r="159" spans="1:19" ht="16.5">
      <c r="A159" s="41"/>
      <c r="B159" s="31"/>
      <c r="C159" s="42"/>
      <c r="D159" s="42"/>
      <c r="E159" s="42"/>
      <c r="F159" s="42"/>
      <c r="G159" s="42"/>
      <c r="H159" s="42"/>
      <c r="I159" s="42"/>
      <c r="J159" s="42"/>
      <c r="K159" s="42"/>
      <c r="L159" s="30"/>
      <c r="M159" s="31"/>
      <c r="N159" s="43"/>
      <c r="O159" s="31"/>
      <c r="P159" s="31"/>
      <c r="Q159" s="31"/>
      <c r="R159" s="103"/>
      <c r="S159" s="31"/>
    </row>
    <row r="160" spans="1:19" ht="16.5">
      <c r="A160" s="41"/>
      <c r="B160" s="31"/>
      <c r="C160" s="42"/>
      <c r="D160" s="42"/>
      <c r="E160" s="42"/>
      <c r="F160" s="42"/>
      <c r="G160" s="42"/>
      <c r="H160" s="42"/>
      <c r="I160" s="42"/>
      <c r="J160" s="42"/>
      <c r="K160" s="42"/>
      <c r="L160" s="30"/>
      <c r="M160" s="31"/>
      <c r="N160" s="43"/>
      <c r="O160" s="31"/>
      <c r="P160" s="31"/>
      <c r="Q160" s="31"/>
      <c r="R160" s="103"/>
      <c r="S160" s="31"/>
    </row>
    <row r="161" spans="1:19" ht="16.5">
      <c r="A161" s="41"/>
      <c r="B161" s="31"/>
      <c r="C161" s="42"/>
      <c r="D161" s="42"/>
      <c r="E161" s="42"/>
      <c r="F161" s="42"/>
      <c r="G161" s="42"/>
      <c r="H161" s="42"/>
      <c r="I161" s="42"/>
      <c r="J161" s="42"/>
      <c r="K161" s="42"/>
      <c r="L161" s="30"/>
      <c r="M161" s="31"/>
      <c r="N161" s="43"/>
      <c r="O161" s="31"/>
      <c r="P161" s="31"/>
      <c r="Q161" s="31"/>
      <c r="R161" s="103"/>
      <c r="S161" s="31"/>
    </row>
    <row r="162" spans="1:19" ht="16.5">
      <c r="A162" s="41"/>
      <c r="B162" s="31"/>
      <c r="C162" s="42"/>
      <c r="D162" s="42"/>
      <c r="E162" s="42"/>
      <c r="F162" s="42"/>
      <c r="G162" s="42"/>
      <c r="H162" s="42"/>
      <c r="I162" s="42"/>
      <c r="J162" s="42"/>
      <c r="K162" s="42"/>
      <c r="L162" s="30"/>
      <c r="M162" s="31"/>
      <c r="N162" s="43"/>
      <c r="O162" s="31"/>
      <c r="P162" s="31"/>
      <c r="Q162" s="31"/>
      <c r="R162" s="103"/>
      <c r="S162" s="31"/>
    </row>
    <row r="163" spans="1:19" ht="16.5">
      <c r="A163" s="41"/>
      <c r="B163" s="31"/>
      <c r="C163" s="42"/>
      <c r="D163" s="42"/>
      <c r="E163" s="42"/>
      <c r="F163" s="42"/>
      <c r="G163" s="42"/>
      <c r="H163" s="42"/>
      <c r="I163" s="42"/>
      <c r="J163" s="42"/>
      <c r="K163" s="42"/>
      <c r="L163" s="30"/>
      <c r="M163" s="31"/>
      <c r="N163" s="43"/>
      <c r="O163" s="31"/>
      <c r="P163" s="31"/>
      <c r="Q163" s="31"/>
      <c r="R163" s="103"/>
      <c r="S163" s="31"/>
    </row>
    <row r="164" spans="1:19" ht="16.5">
      <c r="A164" s="41"/>
      <c r="B164" s="31"/>
      <c r="C164" s="42"/>
      <c r="D164" s="42"/>
      <c r="E164" s="42"/>
      <c r="F164" s="42"/>
      <c r="G164" s="42"/>
      <c r="H164" s="42"/>
      <c r="I164" s="42"/>
      <c r="J164" s="42"/>
      <c r="K164" s="42"/>
      <c r="L164" s="30"/>
      <c r="M164" s="31"/>
      <c r="N164" s="43"/>
      <c r="O164" s="31"/>
      <c r="P164" s="31"/>
      <c r="Q164" s="31"/>
      <c r="R164" s="103"/>
      <c r="S164" s="31"/>
    </row>
    <row r="165" spans="1:19" ht="16.5">
      <c r="A165" s="41"/>
      <c r="B165" s="31"/>
      <c r="C165" s="42"/>
      <c r="D165" s="42"/>
      <c r="E165" s="42"/>
      <c r="F165" s="42"/>
      <c r="G165" s="42"/>
      <c r="H165" s="42"/>
      <c r="I165" s="42"/>
      <c r="J165" s="42"/>
      <c r="K165" s="42"/>
      <c r="L165" s="30"/>
      <c r="M165" s="31"/>
      <c r="N165" s="43"/>
      <c r="O165" s="31"/>
      <c r="P165" s="31"/>
      <c r="Q165" s="31"/>
      <c r="R165" s="103"/>
      <c r="S165" s="31"/>
    </row>
    <row r="166" spans="1:19" ht="16.5">
      <c r="A166" s="41"/>
      <c r="B166" s="31"/>
      <c r="C166" s="42"/>
      <c r="D166" s="42"/>
      <c r="E166" s="42"/>
      <c r="F166" s="42"/>
      <c r="G166" s="42"/>
      <c r="H166" s="42"/>
      <c r="I166" s="42"/>
      <c r="J166" s="42"/>
      <c r="K166" s="42"/>
      <c r="L166" s="30"/>
      <c r="M166" s="31"/>
      <c r="N166" s="43"/>
      <c r="O166" s="31"/>
      <c r="P166" s="31"/>
      <c r="Q166" s="31"/>
      <c r="R166" s="103"/>
      <c r="S166" s="31"/>
    </row>
    <row r="167" spans="1:19" ht="16.5">
      <c r="A167" s="41"/>
      <c r="B167" s="31"/>
      <c r="C167" s="42"/>
      <c r="D167" s="42"/>
      <c r="E167" s="42"/>
      <c r="F167" s="42"/>
      <c r="G167" s="42"/>
      <c r="H167" s="42"/>
      <c r="I167" s="42"/>
      <c r="J167" s="42"/>
      <c r="K167" s="42"/>
      <c r="L167" s="30"/>
      <c r="M167" s="31"/>
      <c r="N167" s="43"/>
      <c r="O167" s="31"/>
      <c r="P167" s="31"/>
      <c r="Q167" s="31"/>
      <c r="R167" s="103"/>
      <c r="S167" s="31"/>
    </row>
    <row r="168" spans="1:19" ht="16.5">
      <c r="A168" s="41"/>
      <c r="B168" s="31"/>
      <c r="C168" s="42"/>
      <c r="D168" s="42"/>
      <c r="E168" s="42"/>
      <c r="F168" s="42"/>
      <c r="G168" s="42"/>
      <c r="H168" s="42"/>
      <c r="I168" s="42"/>
      <c r="J168" s="42"/>
      <c r="K168" s="42"/>
      <c r="L168" s="30"/>
      <c r="M168" s="31"/>
      <c r="N168" s="43"/>
      <c r="O168" s="31"/>
      <c r="P168" s="31"/>
      <c r="Q168" s="31"/>
      <c r="R168" s="103"/>
      <c r="S168" s="31"/>
    </row>
    <row r="169" spans="1:19" ht="16.5">
      <c r="A169" s="41"/>
      <c r="B169" s="31"/>
      <c r="C169" s="42"/>
      <c r="D169" s="42"/>
      <c r="E169" s="42"/>
      <c r="F169" s="42"/>
      <c r="G169" s="42"/>
      <c r="H169" s="42"/>
      <c r="I169" s="42"/>
      <c r="J169" s="42"/>
      <c r="K169" s="42"/>
      <c r="L169" s="30"/>
      <c r="M169" s="31"/>
      <c r="N169" s="43"/>
      <c r="O169" s="31"/>
      <c r="P169" s="31"/>
      <c r="Q169" s="31"/>
      <c r="R169" s="103"/>
      <c r="S169" s="31"/>
    </row>
    <row r="170" spans="1:19" ht="16.5">
      <c r="A170" s="30"/>
      <c r="B170" s="31"/>
      <c r="C170" s="42"/>
      <c r="D170" s="31"/>
      <c r="E170" s="31"/>
      <c r="F170" s="31"/>
      <c r="G170" s="31"/>
      <c r="H170" s="31"/>
      <c r="I170" s="31"/>
      <c r="J170" s="31"/>
      <c r="K170" s="31"/>
      <c r="L170" s="33"/>
      <c r="M170" s="33"/>
      <c r="N170" s="33"/>
      <c r="O170" s="33"/>
      <c r="P170" s="33"/>
      <c r="Q170" s="44"/>
      <c r="R170" s="105"/>
      <c r="S170" s="45"/>
    </row>
    <row r="171" spans="1:19" ht="16.5">
      <c r="A171" s="30"/>
      <c r="B171" s="31"/>
      <c r="C171" s="42"/>
      <c r="D171" s="31"/>
      <c r="E171" s="31"/>
      <c r="F171" s="31"/>
      <c r="G171" s="31"/>
      <c r="H171" s="31"/>
      <c r="I171" s="31"/>
      <c r="J171" s="31"/>
      <c r="K171" s="31"/>
      <c r="L171" s="33"/>
      <c r="M171" s="33"/>
      <c r="N171" s="33"/>
      <c r="O171" s="33"/>
      <c r="P171" s="33"/>
      <c r="Q171" s="44"/>
      <c r="R171" s="105"/>
      <c r="S171" s="45"/>
    </row>
    <row r="172" spans="1:19" ht="16.5">
      <c r="A172" s="30"/>
      <c r="B172" s="31"/>
      <c r="C172" s="42"/>
      <c r="D172" s="31"/>
      <c r="E172" s="31"/>
      <c r="F172" s="31"/>
      <c r="G172" s="31"/>
      <c r="H172" s="31"/>
      <c r="I172" s="31"/>
      <c r="J172" s="31"/>
      <c r="K172" s="31"/>
      <c r="L172" s="33"/>
      <c r="M172" s="33"/>
      <c r="N172" s="33"/>
      <c r="O172" s="33"/>
      <c r="P172" s="33"/>
      <c r="Q172" s="44"/>
      <c r="R172" s="105"/>
      <c r="S172" s="45"/>
    </row>
    <row r="173" spans="1:19" ht="16.5">
      <c r="A173" s="30"/>
      <c r="B173" s="31"/>
      <c r="C173" s="42"/>
      <c r="D173" s="31"/>
      <c r="E173" s="31"/>
      <c r="F173" s="31"/>
      <c r="G173" s="31"/>
      <c r="H173" s="31"/>
      <c r="I173" s="31"/>
      <c r="J173" s="31"/>
      <c r="K173" s="31"/>
      <c r="L173" s="33"/>
      <c r="M173" s="33"/>
      <c r="N173" s="33"/>
      <c r="O173" s="33"/>
      <c r="P173" s="33"/>
      <c r="Q173" s="44"/>
      <c r="R173" s="105"/>
      <c r="S173" s="45"/>
    </row>
    <row r="174" spans="1:19" ht="16.5">
      <c r="A174" s="30"/>
      <c r="B174" s="31"/>
      <c r="C174" s="42"/>
      <c r="D174" s="31"/>
      <c r="E174" s="31"/>
      <c r="F174" s="31"/>
      <c r="G174" s="31"/>
      <c r="H174" s="31"/>
      <c r="I174" s="31"/>
      <c r="J174" s="31"/>
      <c r="K174" s="31"/>
      <c r="L174" s="33"/>
      <c r="M174" s="33"/>
      <c r="N174" s="33"/>
      <c r="O174" s="33"/>
      <c r="P174" s="33"/>
      <c r="Q174" s="44"/>
      <c r="R174" s="105"/>
      <c r="S174" s="45"/>
    </row>
    <row r="175" spans="1:19" ht="16.5">
      <c r="A175" s="30"/>
      <c r="B175" s="31"/>
      <c r="C175" s="42"/>
      <c r="D175" s="31"/>
      <c r="E175" s="31"/>
      <c r="F175" s="31"/>
      <c r="G175" s="31"/>
      <c r="H175" s="31"/>
      <c r="I175" s="31"/>
      <c r="J175" s="31"/>
      <c r="K175" s="31"/>
      <c r="L175" s="33"/>
      <c r="M175" s="33"/>
      <c r="N175" s="33"/>
      <c r="O175" s="33"/>
      <c r="P175" s="33"/>
      <c r="Q175" s="44"/>
      <c r="R175" s="105"/>
      <c r="S175" s="45"/>
    </row>
    <row r="176" spans="1:19" ht="16.5">
      <c r="A176" s="30"/>
      <c r="B176" s="31"/>
      <c r="C176" s="42"/>
      <c r="D176" s="31"/>
      <c r="E176" s="31"/>
      <c r="F176" s="31"/>
      <c r="G176" s="31"/>
      <c r="H176" s="31"/>
      <c r="I176" s="31"/>
      <c r="J176" s="31"/>
      <c r="K176" s="31"/>
      <c r="L176" s="33"/>
      <c r="M176" s="33"/>
      <c r="N176" s="33"/>
      <c r="O176" s="33"/>
      <c r="P176" s="33"/>
      <c r="Q176" s="44"/>
      <c r="R176" s="105"/>
      <c r="S176" s="45"/>
    </row>
    <row r="177" spans="1:19" ht="16.5">
      <c r="A177" s="30"/>
      <c r="B177" s="31"/>
      <c r="C177" s="42"/>
      <c r="D177" s="31"/>
      <c r="E177" s="31"/>
      <c r="F177" s="31"/>
      <c r="G177" s="31"/>
      <c r="H177" s="31"/>
      <c r="I177" s="31"/>
      <c r="J177" s="31"/>
      <c r="K177" s="31"/>
      <c r="L177" s="33"/>
      <c r="M177" s="33"/>
      <c r="N177" s="33"/>
      <c r="O177" s="33"/>
      <c r="P177" s="33"/>
      <c r="Q177" s="44"/>
      <c r="R177" s="105"/>
      <c r="S177" s="45"/>
    </row>
    <row r="178" spans="1:19" ht="16.5">
      <c r="A178" s="30"/>
      <c r="B178" s="31"/>
      <c r="C178" s="42"/>
      <c r="D178" s="31"/>
      <c r="E178" s="31"/>
      <c r="F178" s="31"/>
      <c r="G178" s="31"/>
      <c r="H178" s="31"/>
      <c r="I178" s="31"/>
      <c r="J178" s="31"/>
      <c r="K178" s="31"/>
      <c r="L178" s="33"/>
      <c r="M178" s="33"/>
      <c r="N178" s="33"/>
      <c r="O178" s="33"/>
      <c r="P178" s="33"/>
      <c r="Q178" s="44"/>
      <c r="R178" s="105"/>
      <c r="S178" s="45"/>
    </row>
    <row r="179" spans="1:19" ht="16.5">
      <c r="A179" s="30"/>
      <c r="B179" s="31"/>
      <c r="C179" s="42"/>
      <c r="D179" s="31"/>
      <c r="E179" s="31"/>
      <c r="F179" s="31"/>
      <c r="G179" s="31"/>
      <c r="H179" s="31"/>
      <c r="I179" s="31"/>
      <c r="J179" s="31"/>
      <c r="K179" s="31"/>
      <c r="L179" s="33"/>
      <c r="M179" s="33"/>
      <c r="N179" s="33"/>
      <c r="O179" s="33"/>
      <c r="P179" s="33"/>
      <c r="Q179" s="44"/>
      <c r="R179" s="105"/>
      <c r="S179" s="45"/>
    </row>
    <row r="180" spans="1:19" ht="16.5">
      <c r="A180" s="30"/>
      <c r="B180" s="31"/>
      <c r="C180" s="42"/>
      <c r="D180" s="31"/>
      <c r="E180" s="31"/>
      <c r="F180" s="31"/>
      <c r="G180" s="31"/>
      <c r="H180" s="31"/>
      <c r="I180" s="31"/>
      <c r="J180" s="31"/>
      <c r="K180" s="31"/>
      <c r="L180" s="33"/>
      <c r="M180" s="33"/>
      <c r="N180" s="33"/>
      <c r="O180" s="33"/>
      <c r="P180" s="33"/>
      <c r="Q180" s="44"/>
      <c r="R180" s="105"/>
      <c r="S180" s="45"/>
    </row>
    <row r="181" spans="1:19" ht="16.5">
      <c r="A181" s="30"/>
      <c r="B181" s="31"/>
      <c r="C181" s="42"/>
      <c r="D181" s="31"/>
      <c r="E181" s="31"/>
      <c r="F181" s="31"/>
      <c r="G181" s="31"/>
      <c r="H181" s="31"/>
      <c r="I181" s="31"/>
      <c r="J181" s="31"/>
      <c r="K181" s="31"/>
      <c r="L181" s="33"/>
      <c r="M181" s="33"/>
      <c r="N181" s="33"/>
      <c r="O181" s="33"/>
      <c r="P181" s="33"/>
      <c r="Q181" s="44"/>
      <c r="R181" s="105"/>
      <c r="S181" s="45"/>
    </row>
    <row r="182" spans="1:19" ht="16.5">
      <c r="A182" s="30"/>
      <c r="B182" s="31"/>
      <c r="C182" s="42"/>
      <c r="D182" s="31"/>
      <c r="E182" s="31"/>
      <c r="F182" s="31"/>
      <c r="G182" s="31"/>
      <c r="H182" s="31"/>
      <c r="I182" s="31"/>
      <c r="J182" s="31"/>
      <c r="K182" s="31"/>
      <c r="L182" s="33"/>
      <c r="M182" s="33"/>
      <c r="N182" s="33"/>
      <c r="O182" s="33"/>
      <c r="P182" s="33"/>
      <c r="Q182" s="44"/>
      <c r="R182" s="105"/>
      <c r="S182" s="45"/>
    </row>
    <row r="183" spans="1:19" ht="16.5">
      <c r="A183" s="30"/>
      <c r="B183" s="31"/>
      <c r="C183" s="42"/>
      <c r="D183" s="31"/>
      <c r="E183" s="31"/>
      <c r="F183" s="31"/>
      <c r="G183" s="31"/>
      <c r="H183" s="31"/>
      <c r="I183" s="31"/>
      <c r="J183" s="31"/>
      <c r="K183" s="31"/>
      <c r="L183" s="33"/>
      <c r="M183" s="33"/>
      <c r="N183" s="33"/>
      <c r="O183" s="33"/>
      <c r="P183" s="33"/>
      <c r="Q183" s="44"/>
      <c r="R183" s="105"/>
      <c r="S183" s="45"/>
    </row>
    <row r="184" spans="1:19" ht="16.5">
      <c r="A184" s="30"/>
      <c r="B184" s="31"/>
      <c r="C184" s="42"/>
      <c r="D184" s="31"/>
      <c r="E184" s="31"/>
      <c r="F184" s="31"/>
      <c r="G184" s="31"/>
      <c r="H184" s="31"/>
      <c r="I184" s="31"/>
      <c r="J184" s="31"/>
      <c r="K184" s="31"/>
      <c r="L184" s="33"/>
      <c r="M184" s="33"/>
      <c r="N184" s="33"/>
      <c r="O184" s="33"/>
      <c r="P184" s="33"/>
      <c r="Q184" s="44"/>
      <c r="R184" s="105"/>
      <c r="S184" s="45"/>
    </row>
    <row r="185" spans="1:19" ht="16.5">
      <c r="A185" s="30"/>
      <c r="B185" s="31"/>
      <c r="C185" s="42"/>
      <c r="D185" s="31"/>
      <c r="E185" s="31"/>
      <c r="F185" s="31"/>
      <c r="G185" s="31"/>
      <c r="H185" s="31"/>
      <c r="I185" s="31"/>
      <c r="J185" s="31"/>
      <c r="K185" s="31"/>
      <c r="L185" s="33"/>
      <c r="M185" s="33"/>
      <c r="N185" s="33"/>
      <c r="O185" s="33"/>
      <c r="P185" s="33"/>
      <c r="Q185" s="44"/>
      <c r="R185" s="105"/>
      <c r="S185" s="45"/>
    </row>
    <row r="186" spans="1:19" ht="16.5">
      <c r="A186" s="30"/>
      <c r="B186" s="31"/>
      <c r="C186" s="42"/>
      <c r="D186" s="31"/>
      <c r="E186" s="31"/>
      <c r="F186" s="31"/>
      <c r="G186" s="31"/>
      <c r="H186" s="31"/>
      <c r="I186" s="31"/>
      <c r="J186" s="31"/>
      <c r="K186" s="31"/>
      <c r="L186" s="33"/>
      <c r="M186" s="33"/>
      <c r="N186" s="33"/>
      <c r="O186" s="33"/>
      <c r="P186" s="33"/>
      <c r="Q186" s="44"/>
      <c r="R186" s="105"/>
      <c r="S186" s="45"/>
    </row>
    <row r="187" spans="1:19" ht="16.5">
      <c r="A187" s="30"/>
      <c r="B187" s="31"/>
      <c r="C187" s="42"/>
      <c r="D187" s="31"/>
      <c r="E187" s="31"/>
      <c r="F187" s="31"/>
      <c r="G187" s="31"/>
      <c r="H187" s="31"/>
      <c r="I187" s="31"/>
      <c r="J187" s="31"/>
      <c r="K187" s="31"/>
      <c r="L187" s="33"/>
      <c r="M187" s="33"/>
      <c r="N187" s="33"/>
      <c r="O187" s="33"/>
      <c r="P187" s="33"/>
      <c r="Q187" s="44"/>
      <c r="R187" s="105"/>
      <c r="S187" s="45"/>
    </row>
    <row r="188" spans="1:19" ht="16.5">
      <c r="A188" s="30"/>
      <c r="B188" s="31"/>
      <c r="C188" s="42"/>
      <c r="D188" s="31"/>
      <c r="E188" s="31"/>
      <c r="F188" s="31"/>
      <c r="G188" s="31"/>
      <c r="H188" s="31"/>
      <c r="I188" s="31"/>
      <c r="J188" s="31"/>
      <c r="K188" s="31"/>
      <c r="L188" s="33"/>
      <c r="M188" s="33"/>
      <c r="N188" s="33"/>
      <c r="O188" s="33"/>
      <c r="P188" s="33"/>
      <c r="Q188" s="34"/>
      <c r="R188" s="34"/>
      <c r="S188" s="35"/>
    </row>
    <row r="189" spans="1:19" ht="16.5">
      <c r="A189" s="30"/>
      <c r="B189" s="31"/>
      <c r="C189" s="42"/>
      <c r="D189" s="31"/>
      <c r="E189" s="31"/>
      <c r="F189" s="31"/>
      <c r="G189" s="31"/>
      <c r="H189" s="31"/>
      <c r="I189" s="31"/>
      <c r="J189" s="31"/>
      <c r="K189" s="31"/>
      <c r="L189" s="33"/>
      <c r="M189" s="33"/>
      <c r="N189" s="33"/>
      <c r="O189" s="33"/>
      <c r="P189" s="33"/>
      <c r="Q189" s="34"/>
      <c r="R189" s="34"/>
      <c r="S189" s="35"/>
    </row>
    <row r="190" spans="1:19" ht="16.5">
      <c r="A190" s="30"/>
      <c r="B190" s="31"/>
      <c r="C190" s="42"/>
      <c r="D190" s="31"/>
      <c r="E190" s="31"/>
      <c r="F190" s="31"/>
      <c r="G190" s="31"/>
      <c r="H190" s="31"/>
      <c r="I190" s="31"/>
      <c r="J190" s="31"/>
      <c r="K190" s="31"/>
      <c r="L190" s="33"/>
      <c r="M190" s="33"/>
      <c r="N190" s="33"/>
      <c r="O190" s="33"/>
      <c r="P190" s="33"/>
      <c r="Q190" s="34"/>
      <c r="R190" s="34"/>
      <c r="S190" s="35"/>
    </row>
    <row r="191" spans="1:19" ht="16.5">
      <c r="A191" s="30"/>
      <c r="B191" s="31"/>
      <c r="C191" s="42"/>
      <c r="D191" s="31"/>
      <c r="E191" s="31"/>
      <c r="F191" s="31"/>
      <c r="G191" s="31"/>
      <c r="H191" s="31"/>
      <c r="I191" s="31"/>
      <c r="J191" s="31"/>
      <c r="K191" s="31"/>
      <c r="L191" s="33"/>
      <c r="M191" s="33"/>
      <c r="N191" s="33"/>
      <c r="O191" s="33"/>
      <c r="P191" s="33"/>
      <c r="Q191" s="34"/>
      <c r="R191" s="34"/>
      <c r="S191" s="35"/>
    </row>
    <row r="192" spans="1:19" ht="16.5">
      <c r="A192" s="30"/>
      <c r="B192" s="31"/>
      <c r="C192" s="42"/>
      <c r="D192" s="31"/>
      <c r="E192" s="31"/>
      <c r="F192" s="31"/>
      <c r="G192" s="31"/>
      <c r="H192" s="31"/>
      <c r="I192" s="31"/>
      <c r="J192" s="31"/>
      <c r="K192" s="31"/>
      <c r="L192" s="33"/>
      <c r="M192" s="33"/>
      <c r="N192" s="33"/>
      <c r="O192" s="33"/>
      <c r="P192" s="33"/>
      <c r="Q192" s="34"/>
      <c r="R192" s="34"/>
      <c r="S192" s="35"/>
    </row>
    <row r="193" spans="1:19" ht="16.5">
      <c r="A193" s="30"/>
      <c r="B193" s="31"/>
      <c r="C193" s="42"/>
      <c r="D193" s="31"/>
      <c r="E193" s="31"/>
      <c r="F193" s="31"/>
      <c r="G193" s="31"/>
      <c r="H193" s="31"/>
      <c r="I193" s="31"/>
      <c r="J193" s="31"/>
      <c r="K193" s="31"/>
      <c r="L193" s="33"/>
      <c r="M193" s="33"/>
      <c r="N193" s="33"/>
      <c r="O193" s="33"/>
      <c r="P193" s="33"/>
      <c r="Q193" s="34"/>
      <c r="R193" s="34"/>
      <c r="S193" s="35"/>
    </row>
    <row r="194" spans="1:19" ht="16.5">
      <c r="A194" s="30"/>
      <c r="B194" s="31"/>
      <c r="C194" s="42"/>
      <c r="D194" s="31"/>
      <c r="E194" s="31"/>
      <c r="F194" s="31"/>
      <c r="G194" s="31"/>
      <c r="H194" s="31"/>
      <c r="I194" s="31"/>
      <c r="J194" s="31"/>
      <c r="K194" s="31"/>
      <c r="L194" s="33"/>
      <c r="M194" s="33"/>
      <c r="N194" s="33"/>
      <c r="O194" s="33"/>
      <c r="P194" s="33"/>
      <c r="Q194" s="34"/>
      <c r="R194" s="34"/>
      <c r="S194" s="35"/>
    </row>
    <row r="195" spans="1:19" ht="16.5">
      <c r="A195" s="30"/>
      <c r="B195" s="31"/>
      <c r="C195" s="42"/>
      <c r="D195" s="31"/>
      <c r="E195" s="31"/>
      <c r="F195" s="31"/>
      <c r="G195" s="31"/>
      <c r="H195" s="31"/>
      <c r="I195" s="31"/>
      <c r="J195" s="31"/>
      <c r="K195" s="31"/>
      <c r="L195" s="33"/>
      <c r="M195" s="33"/>
      <c r="N195" s="33"/>
      <c r="O195" s="33"/>
      <c r="P195" s="33"/>
      <c r="Q195" s="34"/>
      <c r="R195" s="34"/>
      <c r="S195" s="35"/>
    </row>
    <row r="196" spans="1:19" ht="16.5">
      <c r="A196" s="30"/>
      <c r="B196" s="31"/>
      <c r="C196" s="42"/>
      <c r="D196" s="31"/>
      <c r="E196" s="31"/>
      <c r="F196" s="31"/>
      <c r="G196" s="31"/>
      <c r="H196" s="31"/>
      <c r="I196" s="31"/>
      <c r="J196" s="31"/>
      <c r="K196" s="31"/>
      <c r="L196" s="33"/>
      <c r="M196" s="33"/>
      <c r="N196" s="33"/>
      <c r="O196" s="33"/>
      <c r="P196" s="33"/>
      <c r="Q196" s="34"/>
      <c r="R196" s="34"/>
      <c r="S196" s="35"/>
    </row>
    <row r="197" spans="1:19" ht="16.5">
      <c r="A197" s="30"/>
      <c r="B197" s="31"/>
      <c r="C197" s="42"/>
      <c r="D197" s="31"/>
      <c r="E197" s="31"/>
      <c r="F197" s="31"/>
      <c r="G197" s="31"/>
      <c r="H197" s="31"/>
      <c r="I197" s="31"/>
      <c r="J197" s="31"/>
      <c r="K197" s="31"/>
      <c r="L197" s="33"/>
      <c r="M197" s="33"/>
      <c r="N197" s="33"/>
      <c r="O197" s="33"/>
      <c r="P197" s="33"/>
      <c r="Q197" s="34"/>
      <c r="R197" s="34"/>
      <c r="S197" s="35"/>
    </row>
    <row r="198" spans="1:19" ht="16.5">
      <c r="A198" s="30"/>
      <c r="B198" s="31"/>
      <c r="C198" s="42"/>
      <c r="D198" s="31"/>
      <c r="E198" s="31"/>
      <c r="F198" s="31"/>
      <c r="G198" s="31"/>
      <c r="H198" s="31"/>
      <c r="I198" s="31"/>
      <c r="J198" s="31"/>
      <c r="K198" s="31"/>
      <c r="L198" s="33"/>
      <c r="M198" s="33"/>
      <c r="N198" s="33"/>
      <c r="O198" s="33"/>
      <c r="P198" s="33"/>
      <c r="Q198" s="34"/>
      <c r="R198" s="34"/>
      <c r="S198" s="35"/>
    </row>
    <row r="199" spans="1:19" ht="16.5">
      <c r="A199" s="30"/>
      <c r="B199" s="31"/>
      <c r="C199" s="42"/>
      <c r="D199" s="31"/>
      <c r="E199" s="31"/>
      <c r="F199" s="31"/>
      <c r="G199" s="31"/>
      <c r="H199" s="31"/>
      <c r="I199" s="31"/>
      <c r="J199" s="31"/>
      <c r="K199" s="31"/>
      <c r="L199" s="33"/>
      <c r="M199" s="33"/>
      <c r="N199" s="33"/>
      <c r="O199" s="33"/>
      <c r="P199" s="33"/>
      <c r="Q199" s="34"/>
      <c r="R199" s="34"/>
      <c r="S199" s="35"/>
    </row>
    <row r="200" spans="1:19" ht="16.5">
      <c r="A200" s="30"/>
      <c r="B200" s="31"/>
      <c r="C200" s="42"/>
      <c r="D200" s="31"/>
      <c r="E200" s="31"/>
      <c r="F200" s="31"/>
      <c r="G200" s="31"/>
      <c r="H200" s="31"/>
      <c r="I200" s="31"/>
      <c r="J200" s="31"/>
      <c r="K200" s="31"/>
      <c r="L200" s="33"/>
      <c r="M200" s="33"/>
      <c r="N200" s="33"/>
      <c r="O200" s="33"/>
      <c r="P200" s="33"/>
      <c r="Q200" s="34"/>
      <c r="R200" s="34"/>
      <c r="S200" s="35"/>
    </row>
    <row r="201" spans="1:19" ht="16.5">
      <c r="A201" s="30"/>
      <c r="B201" s="31"/>
      <c r="C201" s="42"/>
      <c r="D201" s="31"/>
      <c r="E201" s="31"/>
      <c r="F201" s="31"/>
      <c r="G201" s="31"/>
      <c r="H201" s="31"/>
      <c r="I201" s="31"/>
      <c r="J201" s="31"/>
      <c r="K201" s="31"/>
      <c r="L201" s="33"/>
      <c r="M201" s="33"/>
      <c r="N201" s="33"/>
      <c r="O201" s="33"/>
      <c r="P201" s="33"/>
      <c r="Q201" s="34"/>
      <c r="R201" s="34"/>
      <c r="S201" s="35"/>
    </row>
    <row r="202" spans="1:19" ht="16.5">
      <c r="A202" s="30"/>
      <c r="B202" s="31"/>
      <c r="C202" s="42"/>
      <c r="D202" s="31"/>
      <c r="E202" s="31"/>
      <c r="F202" s="31"/>
      <c r="G202" s="31"/>
      <c r="H202" s="31"/>
      <c r="I202" s="31"/>
      <c r="J202" s="31"/>
      <c r="K202" s="31"/>
      <c r="L202" s="33"/>
      <c r="M202" s="33"/>
      <c r="N202" s="33"/>
      <c r="O202" s="33"/>
      <c r="P202" s="33"/>
      <c r="Q202" s="34"/>
      <c r="R202" s="34"/>
      <c r="S202" s="35"/>
    </row>
    <row r="203" spans="1:19" ht="16.5">
      <c r="A203" s="30"/>
      <c r="B203" s="31"/>
      <c r="C203" s="42"/>
      <c r="D203" s="31"/>
      <c r="E203" s="31"/>
      <c r="F203" s="31"/>
      <c r="G203" s="31"/>
      <c r="H203" s="31"/>
      <c r="I203" s="31"/>
      <c r="J203" s="31"/>
      <c r="K203" s="31"/>
      <c r="L203" s="33"/>
      <c r="M203" s="33"/>
      <c r="N203" s="33"/>
      <c r="O203" s="33"/>
      <c r="P203" s="33"/>
      <c r="Q203" s="34"/>
      <c r="R203" s="34"/>
      <c r="S203" s="35"/>
    </row>
    <row r="204" spans="1:19" ht="16.5">
      <c r="A204" s="30"/>
      <c r="B204" s="31"/>
      <c r="C204" s="42"/>
      <c r="D204" s="31"/>
      <c r="E204" s="31"/>
      <c r="F204" s="31"/>
      <c r="G204" s="31"/>
      <c r="H204" s="31"/>
      <c r="I204" s="31"/>
      <c r="J204" s="31"/>
      <c r="K204" s="31"/>
      <c r="L204" s="33"/>
      <c r="M204" s="33"/>
      <c r="N204" s="33"/>
      <c r="O204" s="33"/>
      <c r="P204" s="33"/>
      <c r="Q204" s="34"/>
      <c r="R204" s="34"/>
      <c r="S204" s="35"/>
    </row>
    <row r="205" spans="1:19" ht="16.5">
      <c r="A205" s="30"/>
      <c r="B205" s="31"/>
      <c r="C205" s="42"/>
      <c r="D205" s="31"/>
      <c r="E205" s="31"/>
      <c r="F205" s="31"/>
      <c r="G205" s="31"/>
      <c r="H205" s="31"/>
      <c r="I205" s="31"/>
      <c r="J205" s="31"/>
      <c r="K205" s="31"/>
      <c r="L205" s="33"/>
      <c r="M205" s="33"/>
      <c r="N205" s="33"/>
      <c r="O205" s="33"/>
      <c r="P205" s="33"/>
      <c r="Q205" s="34"/>
      <c r="R205" s="34"/>
      <c r="S205" s="35"/>
    </row>
    <row r="206" spans="1:19" ht="16.5">
      <c r="A206" s="30"/>
      <c r="B206" s="31"/>
      <c r="C206" s="42"/>
      <c r="D206" s="31"/>
      <c r="E206" s="31"/>
      <c r="F206" s="31"/>
      <c r="G206" s="31"/>
      <c r="H206" s="31"/>
      <c r="I206" s="31"/>
      <c r="J206" s="31"/>
      <c r="K206" s="31"/>
      <c r="L206" s="33"/>
      <c r="M206" s="33"/>
      <c r="N206" s="33"/>
      <c r="O206" s="33"/>
      <c r="P206" s="33"/>
      <c r="Q206" s="34"/>
      <c r="R206" s="34"/>
      <c r="S206" s="35"/>
    </row>
    <row r="207" spans="1:19" ht="16.5">
      <c r="A207" s="30"/>
      <c r="B207" s="31"/>
      <c r="C207" s="42"/>
      <c r="D207" s="31"/>
      <c r="E207" s="31"/>
      <c r="F207" s="31"/>
      <c r="G207" s="31"/>
      <c r="H207" s="31"/>
      <c r="I207" s="31"/>
      <c r="J207" s="31"/>
      <c r="K207" s="31"/>
      <c r="L207" s="33"/>
      <c r="M207" s="33"/>
      <c r="N207" s="33"/>
      <c r="O207" s="33"/>
      <c r="P207" s="33"/>
      <c r="Q207" s="34"/>
      <c r="R207" s="34"/>
      <c r="S207" s="35"/>
    </row>
    <row r="208" spans="1:19" ht="16.5">
      <c r="A208" s="30"/>
      <c r="B208" s="31"/>
      <c r="C208" s="42"/>
      <c r="D208" s="31"/>
      <c r="E208" s="31"/>
      <c r="F208" s="31"/>
      <c r="G208" s="31"/>
      <c r="H208" s="31"/>
      <c r="I208" s="31"/>
      <c r="J208" s="31"/>
      <c r="K208" s="31"/>
      <c r="L208" s="33"/>
      <c r="M208" s="33"/>
      <c r="N208" s="33"/>
      <c r="O208" s="33"/>
      <c r="P208" s="33"/>
      <c r="Q208" s="34"/>
      <c r="R208" s="34"/>
      <c r="S208" s="35"/>
    </row>
    <row r="209" spans="1:19" ht="16.5">
      <c r="A209" s="30"/>
      <c r="B209" s="31"/>
      <c r="C209" s="42"/>
      <c r="D209" s="31"/>
      <c r="E209" s="31"/>
      <c r="F209" s="31"/>
      <c r="G209" s="31"/>
      <c r="H209" s="31"/>
      <c r="I209" s="31"/>
      <c r="J209" s="31"/>
      <c r="K209" s="31"/>
      <c r="L209" s="33"/>
      <c r="M209" s="33"/>
      <c r="N209" s="33"/>
      <c r="O209" s="33"/>
      <c r="P209" s="33"/>
      <c r="Q209" s="34"/>
      <c r="R209" s="34"/>
      <c r="S209" s="35"/>
    </row>
    <row r="210" spans="1:19" ht="16.5">
      <c r="A210" s="30"/>
      <c r="B210" s="31"/>
      <c r="C210" s="42"/>
      <c r="D210" s="31"/>
      <c r="E210" s="31"/>
      <c r="F210" s="31"/>
      <c r="G210" s="31"/>
      <c r="H210" s="31"/>
      <c r="I210" s="31"/>
      <c r="J210" s="31"/>
      <c r="K210" s="31"/>
      <c r="L210" s="33"/>
      <c r="M210" s="33"/>
      <c r="N210" s="33"/>
      <c r="O210" s="33"/>
      <c r="P210" s="33"/>
      <c r="Q210" s="34"/>
      <c r="R210" s="34"/>
      <c r="S210" s="35"/>
    </row>
    <row r="211" spans="1:19" ht="16.5">
      <c r="A211" s="30"/>
      <c r="B211" s="31"/>
      <c r="C211" s="42"/>
      <c r="D211" s="31"/>
      <c r="E211" s="31"/>
      <c r="F211" s="31"/>
      <c r="G211" s="31"/>
      <c r="H211" s="31"/>
      <c r="I211" s="31"/>
      <c r="J211" s="31"/>
      <c r="K211" s="31"/>
      <c r="L211" s="33"/>
      <c r="M211" s="33"/>
      <c r="N211" s="33"/>
      <c r="O211" s="33"/>
      <c r="P211" s="33"/>
      <c r="Q211" s="34"/>
      <c r="R211" s="34"/>
      <c r="S211" s="35"/>
    </row>
    <row r="212" spans="1:19" ht="16.5">
      <c r="A212" s="30"/>
      <c r="B212" s="31"/>
      <c r="C212" s="42"/>
      <c r="D212" s="31"/>
      <c r="E212" s="31"/>
      <c r="F212" s="31"/>
      <c r="G212" s="31"/>
      <c r="H212" s="31"/>
      <c r="I212" s="31"/>
      <c r="J212" s="31"/>
      <c r="K212" s="31"/>
      <c r="L212" s="33"/>
      <c r="M212" s="33"/>
      <c r="N212" s="33"/>
      <c r="O212" s="33"/>
      <c r="P212" s="33"/>
      <c r="Q212" s="34"/>
      <c r="R212" s="34"/>
      <c r="S212" s="35"/>
    </row>
    <row r="213" spans="1:19" ht="16.5">
      <c r="A213" s="30"/>
      <c r="B213" s="31"/>
      <c r="C213" s="42"/>
      <c r="D213" s="31"/>
      <c r="E213" s="31"/>
      <c r="F213" s="31"/>
      <c r="G213" s="31"/>
      <c r="H213" s="31"/>
      <c r="I213" s="31"/>
      <c r="J213" s="31"/>
      <c r="K213" s="31"/>
      <c r="L213" s="33"/>
      <c r="M213" s="33"/>
      <c r="N213" s="33"/>
      <c r="O213" s="33"/>
      <c r="P213" s="33"/>
      <c r="Q213" s="34"/>
      <c r="R213" s="34"/>
      <c r="S213" s="35"/>
    </row>
    <row r="214" spans="1:19" ht="16.5">
      <c r="A214" s="30"/>
      <c r="B214" s="31"/>
      <c r="C214" s="42"/>
      <c r="D214" s="31"/>
      <c r="E214" s="31"/>
      <c r="F214" s="31"/>
      <c r="G214" s="31"/>
      <c r="H214" s="31"/>
      <c r="I214" s="31"/>
      <c r="J214" s="31"/>
      <c r="K214" s="31"/>
      <c r="L214" s="33"/>
      <c r="M214" s="33"/>
      <c r="N214" s="33"/>
      <c r="O214" s="33"/>
      <c r="P214" s="33"/>
      <c r="Q214" s="34"/>
      <c r="R214" s="34"/>
      <c r="S214" s="35"/>
    </row>
    <row r="215" spans="1:19" ht="16.5">
      <c r="A215" s="30"/>
      <c r="B215" s="31"/>
      <c r="C215" s="42"/>
      <c r="D215" s="31"/>
      <c r="E215" s="31"/>
      <c r="F215" s="31"/>
      <c r="G215" s="31"/>
      <c r="H215" s="31"/>
      <c r="I215" s="31"/>
      <c r="J215" s="31"/>
      <c r="K215" s="31"/>
      <c r="L215" s="33"/>
      <c r="M215" s="33"/>
      <c r="N215" s="33"/>
      <c r="O215" s="33"/>
      <c r="P215" s="33"/>
      <c r="Q215" s="34"/>
      <c r="R215" s="34"/>
      <c r="S215" s="35"/>
    </row>
    <row r="216" spans="1:19" ht="16.5">
      <c r="A216" s="30"/>
      <c r="B216" s="31"/>
      <c r="C216" s="42"/>
      <c r="D216" s="31"/>
      <c r="E216" s="31"/>
      <c r="F216" s="31"/>
      <c r="G216" s="31"/>
      <c r="H216" s="31"/>
      <c r="I216" s="31"/>
      <c r="J216" s="31"/>
      <c r="K216" s="31"/>
      <c r="L216" s="33"/>
      <c r="M216" s="33"/>
      <c r="N216" s="33"/>
      <c r="O216" s="33"/>
      <c r="P216" s="33"/>
      <c r="Q216" s="34"/>
      <c r="R216" s="34"/>
      <c r="S216" s="35"/>
    </row>
    <row r="217" spans="1:19" ht="16.5">
      <c r="A217" s="30"/>
      <c r="B217" s="31"/>
      <c r="C217" s="42"/>
      <c r="D217" s="31"/>
      <c r="E217" s="31"/>
      <c r="F217" s="31"/>
      <c r="G217" s="31"/>
      <c r="H217" s="31"/>
      <c r="I217" s="31"/>
      <c r="J217" s="31"/>
      <c r="K217" s="31"/>
      <c r="L217" s="33"/>
      <c r="M217" s="33"/>
      <c r="N217" s="33"/>
      <c r="O217" s="33"/>
      <c r="P217" s="33"/>
      <c r="Q217" s="34"/>
      <c r="R217" s="34"/>
      <c r="S217" s="35"/>
    </row>
    <row r="218" spans="1:19" ht="16.5">
      <c r="A218" s="30"/>
      <c r="B218" s="31"/>
      <c r="C218" s="42"/>
      <c r="D218" s="31"/>
      <c r="E218" s="31"/>
      <c r="F218" s="31"/>
      <c r="G218" s="31"/>
      <c r="H218" s="31"/>
      <c r="I218" s="31"/>
      <c r="J218" s="31"/>
      <c r="K218" s="31"/>
      <c r="L218" s="33"/>
      <c r="M218" s="33"/>
      <c r="N218" s="33"/>
      <c r="O218" s="33"/>
      <c r="P218" s="33"/>
      <c r="Q218" s="34"/>
      <c r="R218" s="34"/>
      <c r="S218" s="35"/>
    </row>
    <row r="219" spans="1:19" ht="16.5">
      <c r="A219" s="30"/>
      <c r="B219" s="31"/>
      <c r="C219" s="42"/>
      <c r="D219" s="31"/>
      <c r="E219" s="31"/>
      <c r="F219" s="31"/>
      <c r="G219" s="31"/>
      <c r="H219" s="31"/>
      <c r="I219" s="31"/>
      <c r="J219" s="31"/>
      <c r="K219" s="31"/>
      <c r="L219" s="33"/>
      <c r="M219" s="33"/>
      <c r="N219" s="33"/>
      <c r="O219" s="33"/>
      <c r="P219" s="33"/>
      <c r="Q219" s="34"/>
      <c r="R219" s="34"/>
      <c r="S219" s="35"/>
    </row>
    <row r="220" spans="1:19" ht="16.5">
      <c r="A220" s="30"/>
      <c r="B220" s="31"/>
      <c r="C220" s="42"/>
      <c r="D220" s="31"/>
      <c r="E220" s="31"/>
      <c r="F220" s="31"/>
      <c r="G220" s="31"/>
      <c r="H220" s="31"/>
      <c r="I220" s="31"/>
      <c r="J220" s="31"/>
      <c r="K220" s="31"/>
      <c r="L220" s="33"/>
      <c r="M220" s="33"/>
      <c r="N220" s="33"/>
      <c r="O220" s="33"/>
      <c r="P220" s="33"/>
      <c r="Q220" s="34"/>
      <c r="R220" s="34"/>
      <c r="S220" s="35"/>
    </row>
    <row r="221" spans="1:19" ht="16.5">
      <c r="A221" s="30"/>
      <c r="B221" s="31"/>
      <c r="C221" s="42"/>
      <c r="D221" s="31"/>
      <c r="E221" s="31"/>
      <c r="F221" s="31"/>
      <c r="G221" s="31"/>
      <c r="H221" s="31"/>
      <c r="I221" s="31"/>
      <c r="J221" s="31"/>
      <c r="K221" s="31"/>
      <c r="L221" s="33"/>
      <c r="M221" s="33"/>
      <c r="N221" s="33"/>
      <c r="O221" s="33"/>
      <c r="P221" s="33"/>
      <c r="Q221" s="34"/>
      <c r="R221" s="34"/>
      <c r="S221" s="35"/>
    </row>
    <row r="222" spans="1:19" ht="16.5">
      <c r="A222" s="30"/>
      <c r="B222" s="31"/>
      <c r="C222" s="42"/>
      <c r="D222" s="31"/>
      <c r="E222" s="31"/>
      <c r="F222" s="31"/>
      <c r="G222" s="31"/>
      <c r="H222" s="31"/>
      <c r="I222" s="31"/>
      <c r="J222" s="31"/>
      <c r="K222" s="31"/>
      <c r="L222" s="33"/>
      <c r="M222" s="33"/>
      <c r="N222" s="33"/>
      <c r="O222" s="33"/>
      <c r="P222" s="33"/>
      <c r="Q222" s="34"/>
      <c r="R222" s="34"/>
      <c r="S222" s="35"/>
    </row>
    <row r="223" spans="1:19" ht="16.5">
      <c r="A223" s="30"/>
      <c r="B223" s="31"/>
      <c r="C223" s="42"/>
      <c r="D223" s="31"/>
      <c r="E223" s="31"/>
      <c r="F223" s="31"/>
      <c r="G223" s="31"/>
      <c r="H223" s="31"/>
      <c r="I223" s="31"/>
      <c r="J223" s="31"/>
      <c r="K223" s="31"/>
      <c r="L223" s="33"/>
      <c r="M223" s="33"/>
      <c r="N223" s="33"/>
      <c r="O223" s="33"/>
      <c r="P223" s="33"/>
      <c r="Q223" s="34"/>
      <c r="R223" s="34"/>
      <c r="S223" s="35"/>
    </row>
    <row r="224" spans="1:19" ht="16.5">
      <c r="A224" s="30"/>
      <c r="B224" s="31"/>
      <c r="C224" s="42"/>
      <c r="D224" s="31"/>
      <c r="E224" s="31"/>
      <c r="F224" s="31"/>
      <c r="G224" s="31"/>
      <c r="H224" s="31"/>
      <c r="I224" s="31"/>
      <c r="J224" s="31"/>
      <c r="K224" s="31"/>
      <c r="L224" s="33"/>
      <c r="M224" s="33"/>
      <c r="N224" s="33"/>
      <c r="O224" s="33"/>
      <c r="P224" s="33"/>
      <c r="Q224" s="34"/>
      <c r="R224" s="34"/>
      <c r="S224" s="35"/>
    </row>
    <row r="225" spans="1:19" ht="16.5">
      <c r="A225" s="30"/>
      <c r="B225" s="31"/>
      <c r="C225" s="42"/>
      <c r="D225" s="31"/>
      <c r="E225" s="31"/>
      <c r="F225" s="31"/>
      <c r="G225" s="31"/>
      <c r="H225" s="31"/>
      <c r="I225" s="31"/>
      <c r="J225" s="31"/>
      <c r="K225" s="31"/>
      <c r="L225" s="33"/>
      <c r="M225" s="33"/>
      <c r="N225" s="33"/>
      <c r="O225" s="33"/>
      <c r="P225" s="33"/>
      <c r="Q225" s="34"/>
      <c r="R225" s="34"/>
      <c r="S225" s="35"/>
    </row>
    <row r="226" spans="1:19" ht="16.5">
      <c r="A226" s="30"/>
      <c r="B226" s="31"/>
      <c r="C226" s="42"/>
      <c r="D226" s="31"/>
      <c r="E226" s="31"/>
      <c r="F226" s="31"/>
      <c r="G226" s="31"/>
      <c r="H226" s="31"/>
      <c r="I226" s="31"/>
      <c r="J226" s="31"/>
      <c r="K226" s="31"/>
      <c r="L226" s="33"/>
      <c r="M226" s="33"/>
      <c r="N226" s="33"/>
      <c r="O226" s="33"/>
      <c r="P226" s="33"/>
      <c r="Q226" s="34"/>
      <c r="R226" s="34"/>
      <c r="S226" s="35"/>
    </row>
    <row r="227" spans="1:19" ht="16.5">
      <c r="A227" s="30"/>
      <c r="B227" s="31"/>
      <c r="C227" s="42"/>
      <c r="D227" s="31"/>
      <c r="E227" s="31"/>
      <c r="F227" s="31"/>
      <c r="G227" s="31"/>
      <c r="H227" s="31"/>
      <c r="I227" s="31"/>
      <c r="J227" s="31"/>
      <c r="K227" s="31"/>
      <c r="L227" s="33"/>
      <c r="M227" s="33"/>
      <c r="N227" s="33"/>
      <c r="O227" s="33"/>
      <c r="P227" s="33"/>
      <c r="Q227" s="34"/>
      <c r="R227" s="34"/>
      <c r="S227" s="35"/>
    </row>
    <row r="228" spans="1:19" ht="16.5">
      <c r="A228" s="30"/>
      <c r="B228" s="31"/>
      <c r="C228" s="42"/>
      <c r="D228" s="31"/>
      <c r="E228" s="31"/>
      <c r="F228" s="31"/>
      <c r="G228" s="31"/>
      <c r="H228" s="31"/>
      <c r="I228" s="31"/>
      <c r="J228" s="31"/>
      <c r="K228" s="31"/>
      <c r="L228" s="33"/>
      <c r="M228" s="33"/>
      <c r="N228" s="33"/>
      <c r="O228" s="33"/>
      <c r="P228" s="33"/>
      <c r="Q228" s="34"/>
      <c r="R228" s="34"/>
      <c r="S228" s="35"/>
    </row>
    <row r="229" spans="1:19" ht="16.5">
      <c r="A229" s="30"/>
      <c r="B229" s="31"/>
      <c r="C229" s="42"/>
      <c r="D229" s="31"/>
      <c r="E229" s="31"/>
      <c r="F229" s="31"/>
      <c r="G229" s="31"/>
      <c r="H229" s="31"/>
      <c r="I229" s="31"/>
      <c r="J229" s="31"/>
      <c r="K229" s="31"/>
      <c r="L229" s="33"/>
      <c r="M229" s="33"/>
      <c r="N229" s="33"/>
      <c r="O229" s="33"/>
      <c r="P229" s="33"/>
      <c r="Q229" s="34"/>
      <c r="R229" s="34"/>
      <c r="S229" s="35"/>
    </row>
    <row r="230" spans="1:19" ht="16.5">
      <c r="A230" s="30"/>
      <c r="B230" s="31"/>
      <c r="C230" s="42"/>
      <c r="D230" s="31"/>
      <c r="E230" s="31"/>
      <c r="F230" s="31"/>
      <c r="G230" s="31"/>
      <c r="H230" s="31"/>
      <c r="I230" s="31"/>
      <c r="J230" s="31"/>
      <c r="K230" s="31"/>
      <c r="L230" s="33"/>
      <c r="M230" s="33"/>
      <c r="N230" s="33"/>
      <c r="O230" s="33"/>
      <c r="P230" s="33"/>
      <c r="Q230" s="34"/>
      <c r="R230" s="34"/>
      <c r="S230" s="35"/>
    </row>
    <row r="231" spans="1:19" ht="16.5">
      <c r="A231" s="30"/>
      <c r="B231" s="31"/>
      <c r="C231" s="42"/>
      <c r="D231" s="31"/>
      <c r="E231" s="31"/>
      <c r="F231" s="31"/>
      <c r="G231" s="31"/>
      <c r="H231" s="31"/>
      <c r="I231" s="31"/>
      <c r="J231" s="31"/>
      <c r="K231" s="31"/>
      <c r="L231" s="33"/>
      <c r="M231" s="33"/>
      <c r="N231" s="33"/>
      <c r="O231" s="33"/>
      <c r="P231" s="33"/>
      <c r="Q231" s="34"/>
      <c r="R231" s="34"/>
      <c r="S231" s="35"/>
    </row>
    <row r="232" spans="1:19" ht="16.5">
      <c r="A232" s="30"/>
      <c r="B232" s="31"/>
      <c r="C232" s="42"/>
      <c r="D232" s="31"/>
      <c r="E232" s="31"/>
      <c r="F232" s="31"/>
      <c r="G232" s="31"/>
      <c r="H232" s="31"/>
      <c r="I232" s="31"/>
      <c r="J232" s="31"/>
      <c r="K232" s="31"/>
      <c r="L232" s="33"/>
      <c r="M232" s="33"/>
      <c r="N232" s="33"/>
      <c r="O232" s="33"/>
      <c r="P232" s="33"/>
      <c r="Q232" s="34"/>
      <c r="R232" s="34"/>
      <c r="S232" s="35"/>
    </row>
    <row r="233" spans="1:19" ht="16.5">
      <c r="A233" s="30"/>
      <c r="B233" s="31"/>
      <c r="C233" s="42"/>
      <c r="D233" s="31"/>
      <c r="E233" s="31"/>
      <c r="F233" s="31"/>
      <c r="G233" s="31"/>
      <c r="H233" s="31"/>
      <c r="I233" s="31"/>
      <c r="J233" s="31"/>
      <c r="K233" s="31"/>
      <c r="L233" s="33"/>
      <c r="M233" s="33"/>
      <c r="N233" s="33"/>
      <c r="O233" s="33"/>
      <c r="P233" s="33"/>
      <c r="Q233" s="34"/>
      <c r="R233" s="34"/>
      <c r="S233" s="35"/>
    </row>
    <row r="234" spans="1:19" ht="16.5">
      <c r="A234" s="30"/>
      <c r="B234" s="31"/>
      <c r="C234" s="42"/>
      <c r="D234" s="31"/>
      <c r="E234" s="31"/>
      <c r="F234" s="31"/>
      <c r="G234" s="31"/>
      <c r="H234" s="31"/>
      <c r="I234" s="31"/>
      <c r="J234" s="31"/>
      <c r="K234" s="31"/>
      <c r="L234" s="33"/>
      <c r="M234" s="33"/>
      <c r="N234" s="33"/>
      <c r="O234" s="33"/>
      <c r="P234" s="33"/>
      <c r="Q234" s="34"/>
      <c r="R234" s="34"/>
      <c r="S234" s="35"/>
    </row>
    <row r="235" spans="1:19" ht="16.5">
      <c r="A235" s="30"/>
      <c r="B235" s="31"/>
      <c r="C235" s="42"/>
      <c r="D235" s="31"/>
      <c r="E235" s="31"/>
      <c r="F235" s="31"/>
      <c r="G235" s="31"/>
      <c r="H235" s="31"/>
      <c r="I235" s="31"/>
      <c r="J235" s="31"/>
      <c r="K235" s="31"/>
      <c r="L235" s="33"/>
      <c r="M235" s="33"/>
      <c r="N235" s="33"/>
      <c r="O235" s="33"/>
      <c r="P235" s="33"/>
      <c r="Q235" s="34"/>
      <c r="R235" s="34"/>
      <c r="S235" s="35"/>
    </row>
    <row r="236" spans="1:19" ht="16.5">
      <c r="A236" s="30"/>
      <c r="B236" s="31"/>
      <c r="C236" s="42"/>
      <c r="D236" s="31"/>
      <c r="E236" s="31"/>
      <c r="F236" s="31"/>
      <c r="G236" s="31"/>
      <c r="H236" s="31"/>
      <c r="I236" s="31"/>
      <c r="J236" s="31"/>
      <c r="K236" s="31"/>
      <c r="L236" s="33"/>
      <c r="M236" s="33"/>
      <c r="N236" s="33"/>
      <c r="O236" s="33"/>
      <c r="P236" s="33"/>
      <c r="Q236" s="34"/>
      <c r="R236" s="34"/>
      <c r="S236" s="35"/>
    </row>
    <row r="237" spans="1:19" ht="16.5">
      <c r="A237" s="30"/>
      <c r="B237" s="31"/>
      <c r="C237" s="42"/>
      <c r="D237" s="31"/>
      <c r="E237" s="31"/>
      <c r="F237" s="31"/>
      <c r="G237" s="31"/>
      <c r="H237" s="31"/>
      <c r="I237" s="31"/>
      <c r="J237" s="31"/>
      <c r="K237" s="31"/>
      <c r="L237" s="33"/>
      <c r="M237" s="33"/>
      <c r="N237" s="33"/>
      <c r="O237" s="33"/>
      <c r="P237" s="33"/>
      <c r="Q237" s="34"/>
      <c r="R237" s="34"/>
      <c r="S237" s="35"/>
    </row>
    <row r="238" spans="1:19" ht="16.5">
      <c r="A238" s="30"/>
      <c r="B238" s="31"/>
      <c r="C238" s="42"/>
      <c r="D238" s="31"/>
      <c r="E238" s="31"/>
      <c r="F238" s="31"/>
      <c r="G238" s="31"/>
      <c r="H238" s="31"/>
      <c r="I238" s="31"/>
      <c r="J238" s="31"/>
      <c r="K238" s="31"/>
      <c r="L238" s="33"/>
      <c r="M238" s="33"/>
      <c r="N238" s="33"/>
      <c r="O238" s="33"/>
      <c r="P238" s="33"/>
      <c r="Q238" s="34"/>
      <c r="R238" s="34"/>
      <c r="S238" s="35"/>
    </row>
    <row r="239" spans="1:19" ht="16.5">
      <c r="A239" s="30"/>
      <c r="B239" s="31"/>
      <c r="C239" s="42"/>
      <c r="D239" s="31"/>
      <c r="E239" s="31"/>
      <c r="F239" s="31"/>
      <c r="G239" s="31"/>
      <c r="H239" s="31"/>
      <c r="I239" s="31"/>
      <c r="J239" s="31"/>
      <c r="K239" s="31"/>
      <c r="L239" s="33"/>
      <c r="M239" s="33"/>
      <c r="N239" s="33"/>
      <c r="O239" s="33"/>
      <c r="P239" s="33"/>
      <c r="Q239" s="34"/>
      <c r="R239" s="34"/>
      <c r="S239" s="35"/>
    </row>
    <row r="240" spans="1:19" ht="16.5">
      <c r="A240" s="30"/>
      <c r="B240" s="31"/>
      <c r="C240" s="42"/>
      <c r="D240" s="31"/>
      <c r="E240" s="31"/>
      <c r="F240" s="31"/>
      <c r="G240" s="31"/>
      <c r="H240" s="31"/>
      <c r="I240" s="31"/>
      <c r="J240" s="31"/>
      <c r="K240" s="31"/>
      <c r="L240" s="33"/>
      <c r="M240" s="33"/>
      <c r="N240" s="33"/>
      <c r="O240" s="33"/>
      <c r="P240" s="33"/>
      <c r="Q240" s="34"/>
      <c r="R240" s="34"/>
      <c r="S240" s="35"/>
    </row>
    <row r="241" spans="1:19" ht="16.5">
      <c r="A241" s="30"/>
      <c r="B241" s="31"/>
      <c r="C241" s="42"/>
      <c r="D241" s="31"/>
      <c r="E241" s="31"/>
      <c r="F241" s="31"/>
      <c r="G241" s="31"/>
      <c r="H241" s="31"/>
      <c r="I241" s="31"/>
      <c r="J241" s="31"/>
      <c r="K241" s="31"/>
      <c r="L241" s="33"/>
      <c r="M241" s="33"/>
      <c r="N241" s="33"/>
      <c r="O241" s="33"/>
      <c r="P241" s="33"/>
      <c r="Q241" s="34"/>
      <c r="R241" s="34"/>
      <c r="S241" s="35"/>
    </row>
    <row r="242" spans="1:19" ht="16.5">
      <c r="A242" s="30"/>
      <c r="B242" s="31"/>
      <c r="C242" s="42"/>
      <c r="D242" s="31"/>
      <c r="E242" s="31"/>
      <c r="F242" s="31"/>
      <c r="G242" s="31"/>
      <c r="H242" s="31"/>
      <c r="I242" s="31"/>
      <c r="J242" s="31"/>
      <c r="K242" s="31"/>
      <c r="L242" s="33"/>
      <c r="M242" s="33"/>
      <c r="N242" s="33"/>
      <c r="O242" s="33"/>
      <c r="P242" s="33"/>
      <c r="Q242" s="34"/>
      <c r="R242" s="34"/>
      <c r="S242" s="35"/>
    </row>
    <row r="243" spans="1:19" ht="16.5">
      <c r="A243" s="30"/>
      <c r="B243" s="31"/>
      <c r="C243" s="42"/>
      <c r="D243" s="31"/>
      <c r="E243" s="31"/>
      <c r="F243" s="31"/>
      <c r="G243" s="31"/>
      <c r="H243" s="31"/>
      <c r="I243" s="31"/>
      <c r="J243" s="31"/>
      <c r="K243" s="31"/>
      <c r="L243" s="33"/>
      <c r="M243" s="33"/>
      <c r="N243" s="33"/>
      <c r="O243" s="33"/>
      <c r="P243" s="33"/>
      <c r="Q243" s="34"/>
      <c r="R243" s="34"/>
      <c r="S243" s="35"/>
    </row>
    <row r="244" spans="1:19" ht="16.5">
      <c r="A244" s="30"/>
      <c r="B244" s="31"/>
      <c r="C244" s="42"/>
      <c r="D244" s="31"/>
      <c r="E244" s="31"/>
      <c r="F244" s="31"/>
      <c r="G244" s="31"/>
      <c r="H244" s="31"/>
      <c r="I244" s="31"/>
      <c r="J244" s="31"/>
      <c r="K244" s="31"/>
      <c r="L244" s="33"/>
      <c r="M244" s="33"/>
      <c r="N244" s="33"/>
      <c r="O244" s="33"/>
      <c r="P244" s="33"/>
      <c r="Q244" s="34"/>
      <c r="R244" s="34"/>
      <c r="S244" s="35"/>
    </row>
    <row r="245" spans="1:19" ht="16.5">
      <c r="A245" s="30"/>
      <c r="B245" s="31"/>
      <c r="C245" s="42"/>
      <c r="D245" s="31"/>
      <c r="E245" s="31"/>
      <c r="F245" s="31"/>
      <c r="G245" s="31"/>
      <c r="H245" s="31"/>
      <c r="I245" s="31"/>
      <c r="J245" s="31"/>
      <c r="K245" s="31"/>
      <c r="L245" s="33"/>
      <c r="M245" s="33"/>
      <c r="N245" s="33"/>
      <c r="O245" s="33"/>
      <c r="P245" s="33"/>
      <c r="Q245" s="34"/>
      <c r="R245" s="34"/>
      <c r="S245" s="35"/>
    </row>
    <row r="246" spans="1:19" ht="16.5">
      <c r="A246" s="30"/>
      <c r="B246" s="31"/>
      <c r="C246" s="32"/>
      <c r="D246" s="31"/>
      <c r="E246" s="31"/>
      <c r="F246" s="31"/>
      <c r="G246" s="31"/>
      <c r="H246" s="31"/>
      <c r="I246" s="31"/>
      <c r="J246" s="31"/>
      <c r="K246" s="31"/>
      <c r="L246" s="33"/>
      <c r="M246" s="33"/>
      <c r="N246" s="33"/>
      <c r="O246" s="33"/>
      <c r="P246" s="33"/>
      <c r="Q246" s="34"/>
      <c r="R246" s="34"/>
      <c r="S246" s="35"/>
    </row>
    <row r="247" spans="1:19" ht="16.5">
      <c r="A247" s="30"/>
      <c r="B247" s="31"/>
      <c r="C247" s="32"/>
      <c r="D247" s="31"/>
      <c r="E247" s="31"/>
      <c r="F247" s="31"/>
      <c r="G247" s="31"/>
      <c r="H247" s="31"/>
      <c r="I247" s="31"/>
      <c r="J247" s="31"/>
      <c r="K247" s="31"/>
      <c r="L247" s="33"/>
      <c r="M247" s="33"/>
      <c r="N247" s="33"/>
      <c r="O247" s="33"/>
      <c r="P247" s="33"/>
      <c r="Q247" s="34"/>
      <c r="R247" s="34"/>
      <c r="S247" s="35"/>
    </row>
    <row r="248" spans="1:19" ht="16.5">
      <c r="A248" s="30"/>
      <c r="B248" s="31"/>
      <c r="C248" s="32"/>
      <c r="D248" s="31"/>
      <c r="E248" s="31"/>
      <c r="F248" s="31"/>
      <c r="G248" s="31"/>
      <c r="H248" s="31"/>
      <c r="I248" s="31"/>
      <c r="J248" s="31"/>
      <c r="K248" s="31"/>
      <c r="L248" s="33"/>
      <c r="M248" s="33"/>
      <c r="N248" s="33"/>
      <c r="O248" s="33"/>
      <c r="P248" s="33"/>
      <c r="Q248" s="34"/>
      <c r="R248" s="34"/>
      <c r="S248" s="35"/>
    </row>
    <row r="249" spans="1:19" ht="16.5">
      <c r="A249" s="30"/>
      <c r="B249" s="31"/>
      <c r="C249" s="32"/>
      <c r="D249" s="31"/>
      <c r="E249" s="31"/>
      <c r="F249" s="31"/>
      <c r="G249" s="31"/>
      <c r="H249" s="31"/>
      <c r="I249" s="31"/>
      <c r="J249" s="31"/>
      <c r="K249" s="31"/>
      <c r="L249" s="33"/>
      <c r="M249" s="33"/>
      <c r="N249" s="33"/>
      <c r="O249" s="33"/>
      <c r="P249" s="33"/>
      <c r="Q249" s="34"/>
      <c r="R249" s="34"/>
      <c r="S249" s="35"/>
    </row>
    <row r="250" spans="1:19" ht="16.5">
      <c r="A250" s="30"/>
      <c r="B250" s="31"/>
      <c r="C250" s="32"/>
      <c r="D250" s="31"/>
      <c r="E250" s="31"/>
      <c r="F250" s="31"/>
      <c r="G250" s="31"/>
      <c r="H250" s="31"/>
      <c r="I250" s="31"/>
      <c r="J250" s="31"/>
      <c r="K250" s="31"/>
      <c r="L250" s="33"/>
      <c r="M250" s="33"/>
      <c r="N250" s="33"/>
      <c r="O250" s="33"/>
      <c r="P250" s="33"/>
      <c r="Q250" s="34"/>
      <c r="R250" s="34"/>
      <c r="S250" s="35"/>
    </row>
    <row r="251" spans="1:19" ht="16.5">
      <c r="A251" s="30"/>
      <c r="B251" s="31"/>
      <c r="C251" s="32"/>
      <c r="D251" s="31"/>
      <c r="E251" s="31"/>
      <c r="F251" s="31"/>
      <c r="G251" s="31"/>
      <c r="H251" s="31"/>
      <c r="I251" s="31"/>
      <c r="J251" s="31"/>
      <c r="K251" s="31"/>
      <c r="L251" s="33"/>
      <c r="M251" s="33"/>
      <c r="N251" s="33"/>
      <c r="O251" s="33"/>
      <c r="P251" s="33"/>
      <c r="Q251" s="34"/>
      <c r="R251" s="34"/>
      <c r="S251" s="35"/>
    </row>
    <row r="252" spans="1:19" ht="16.5">
      <c r="A252" s="30"/>
      <c r="B252" s="31"/>
      <c r="C252" s="32"/>
      <c r="D252" s="31"/>
      <c r="E252" s="31"/>
      <c r="F252" s="31"/>
      <c r="G252" s="31"/>
      <c r="H252" s="31"/>
      <c r="I252" s="31"/>
      <c r="J252" s="31"/>
      <c r="K252" s="31"/>
      <c r="L252" s="33"/>
      <c r="M252" s="33"/>
      <c r="N252" s="33"/>
      <c r="O252" s="33"/>
      <c r="P252" s="33"/>
      <c r="Q252" s="34"/>
      <c r="R252" s="34"/>
      <c r="S252" s="35"/>
    </row>
    <row r="253" spans="1:19" ht="16.5">
      <c r="A253" s="30"/>
      <c r="B253" s="31"/>
      <c r="C253" s="32"/>
      <c r="D253" s="31"/>
      <c r="E253" s="31"/>
      <c r="F253" s="31"/>
      <c r="G253" s="31"/>
      <c r="H253" s="31"/>
      <c r="I253" s="31"/>
      <c r="J253" s="31"/>
      <c r="K253" s="31"/>
      <c r="L253" s="33"/>
      <c r="M253" s="33"/>
      <c r="N253" s="33"/>
      <c r="O253" s="33"/>
      <c r="P253" s="33"/>
      <c r="Q253" s="34"/>
      <c r="R253" s="34"/>
      <c r="S253" s="35"/>
    </row>
    <row r="254" spans="1:19" ht="16.5">
      <c r="A254" s="30"/>
      <c r="B254" s="31"/>
      <c r="C254" s="32"/>
      <c r="D254" s="31"/>
      <c r="E254" s="31"/>
      <c r="F254" s="31"/>
      <c r="G254" s="31"/>
      <c r="H254" s="31"/>
      <c r="I254" s="31"/>
      <c r="J254" s="31"/>
      <c r="K254" s="31"/>
      <c r="L254" s="33"/>
      <c r="M254" s="33"/>
      <c r="N254" s="33"/>
      <c r="O254" s="33"/>
      <c r="P254" s="33"/>
      <c r="Q254" s="34"/>
      <c r="R254" s="34"/>
      <c r="S254" s="35"/>
    </row>
    <row r="255" spans="1:19" ht="16.5">
      <c r="A255" s="30"/>
      <c r="B255" s="31"/>
      <c r="C255" s="32"/>
      <c r="D255" s="31"/>
      <c r="E255" s="31"/>
      <c r="F255" s="31"/>
      <c r="G255" s="31"/>
      <c r="H255" s="31"/>
      <c r="I255" s="31"/>
      <c r="J255" s="31"/>
      <c r="K255" s="31"/>
      <c r="L255" s="33"/>
      <c r="M255" s="33"/>
      <c r="N255" s="33"/>
      <c r="O255" s="33"/>
      <c r="P255" s="33"/>
      <c r="Q255" s="34"/>
      <c r="R255" s="34"/>
      <c r="S255" s="35"/>
    </row>
    <row r="256" spans="1:19" ht="16.5">
      <c r="A256" s="30"/>
      <c r="B256" s="31"/>
      <c r="C256" s="32"/>
      <c r="D256" s="31"/>
      <c r="E256" s="31"/>
      <c r="F256" s="31"/>
      <c r="G256" s="31"/>
      <c r="H256" s="31"/>
      <c r="I256" s="31"/>
      <c r="J256" s="31"/>
      <c r="K256" s="31"/>
      <c r="L256" s="33"/>
      <c r="M256" s="33"/>
      <c r="N256" s="33"/>
      <c r="O256" s="33"/>
      <c r="P256" s="33"/>
      <c r="Q256" s="34"/>
      <c r="R256" s="34"/>
      <c r="S256" s="35"/>
    </row>
    <row r="257" spans="1:19" ht="16.5">
      <c r="A257" s="30"/>
      <c r="B257" s="31"/>
      <c r="C257" s="32"/>
      <c r="D257" s="31"/>
      <c r="E257" s="31"/>
      <c r="F257" s="31"/>
      <c r="G257" s="31"/>
      <c r="H257" s="31"/>
      <c r="I257" s="31"/>
      <c r="J257" s="31"/>
      <c r="K257" s="31"/>
      <c r="L257" s="33"/>
      <c r="M257" s="33"/>
      <c r="N257" s="33"/>
      <c r="O257" s="33"/>
      <c r="P257" s="33"/>
      <c r="Q257" s="34"/>
      <c r="R257" s="34"/>
      <c r="S257" s="35"/>
    </row>
    <row r="258" spans="1:19" ht="16.5">
      <c r="A258" s="30"/>
      <c r="B258" s="31"/>
      <c r="C258" s="32"/>
      <c r="D258" s="31"/>
      <c r="E258" s="31"/>
      <c r="F258" s="31"/>
      <c r="G258" s="31"/>
      <c r="H258" s="31"/>
      <c r="I258" s="31"/>
      <c r="J258" s="31"/>
      <c r="K258" s="31"/>
      <c r="L258" s="33"/>
      <c r="M258" s="33"/>
      <c r="N258" s="33"/>
      <c r="O258" s="33"/>
      <c r="P258" s="33"/>
      <c r="Q258" s="34"/>
      <c r="R258" s="34"/>
      <c r="S258" s="35"/>
    </row>
    <row r="259" spans="1:19" ht="16.5">
      <c r="A259" s="30"/>
      <c r="B259" s="31"/>
      <c r="C259" s="32"/>
      <c r="D259" s="31"/>
      <c r="E259" s="31"/>
      <c r="F259" s="31"/>
      <c r="G259" s="31"/>
      <c r="H259" s="31"/>
      <c r="I259" s="31"/>
      <c r="J259" s="31"/>
      <c r="K259" s="31"/>
      <c r="L259" s="33"/>
      <c r="M259" s="33"/>
      <c r="N259" s="33"/>
      <c r="O259" s="33"/>
      <c r="P259" s="33"/>
      <c r="Q259" s="34"/>
      <c r="R259" s="34"/>
      <c r="S259" s="35"/>
    </row>
    <row r="260" spans="1:19" ht="16.5">
      <c r="A260" s="30"/>
      <c r="B260" s="31"/>
      <c r="C260" s="32"/>
      <c r="D260" s="31"/>
      <c r="E260" s="31"/>
      <c r="F260" s="31"/>
      <c r="G260" s="31"/>
      <c r="H260" s="31"/>
      <c r="I260" s="31"/>
      <c r="J260" s="31"/>
      <c r="K260" s="31"/>
      <c r="L260" s="33"/>
      <c r="M260" s="33"/>
      <c r="N260" s="33"/>
      <c r="O260" s="33"/>
      <c r="P260" s="33"/>
      <c r="Q260" s="34"/>
      <c r="R260" s="34"/>
      <c r="S260" s="35"/>
    </row>
    <row r="261" spans="1:19" ht="16.5">
      <c r="A261" s="30"/>
      <c r="B261" s="31"/>
      <c r="C261" s="32"/>
      <c r="D261" s="31"/>
      <c r="E261" s="31"/>
      <c r="F261" s="31"/>
      <c r="G261" s="31"/>
      <c r="H261" s="31"/>
      <c r="I261" s="31"/>
      <c r="J261" s="31"/>
      <c r="K261" s="31"/>
      <c r="L261" s="33"/>
      <c r="M261" s="33"/>
      <c r="N261" s="33"/>
      <c r="O261" s="33"/>
      <c r="P261" s="33"/>
      <c r="Q261" s="34"/>
      <c r="R261" s="34"/>
      <c r="S261" s="35"/>
    </row>
    <row r="262" spans="1:19" ht="16.5">
      <c r="A262" s="30"/>
      <c r="B262" s="31"/>
      <c r="C262" s="32"/>
      <c r="D262" s="31"/>
      <c r="E262" s="31"/>
      <c r="F262" s="31"/>
      <c r="G262" s="31"/>
      <c r="H262" s="31"/>
      <c r="I262" s="31"/>
      <c r="J262" s="31"/>
      <c r="K262" s="31"/>
      <c r="L262" s="33"/>
      <c r="M262" s="33"/>
      <c r="N262" s="33"/>
      <c r="O262" s="33"/>
      <c r="P262" s="33"/>
      <c r="Q262" s="34"/>
      <c r="R262" s="34"/>
      <c r="S262" s="35"/>
    </row>
    <row r="263" spans="1:19" ht="16.5">
      <c r="A263" s="30"/>
      <c r="B263" s="31"/>
      <c r="C263" s="32"/>
      <c r="D263" s="31"/>
      <c r="E263" s="31"/>
      <c r="F263" s="31"/>
      <c r="G263" s="31"/>
      <c r="H263" s="31"/>
      <c r="I263" s="31"/>
      <c r="J263" s="31"/>
      <c r="K263" s="31"/>
      <c r="L263" s="33"/>
      <c r="M263" s="33"/>
      <c r="N263" s="33"/>
      <c r="O263" s="33"/>
      <c r="P263" s="33"/>
      <c r="Q263" s="34"/>
      <c r="R263" s="34"/>
      <c r="S263" s="35"/>
    </row>
    <row r="264" spans="1:19" ht="16.5">
      <c r="A264" s="30"/>
      <c r="B264" s="31"/>
      <c r="C264" s="32"/>
      <c r="D264" s="31"/>
      <c r="E264" s="31"/>
      <c r="F264" s="31"/>
      <c r="G264" s="31"/>
      <c r="H264" s="31"/>
      <c r="I264" s="31"/>
      <c r="J264" s="31"/>
      <c r="K264" s="31"/>
      <c r="L264" s="33"/>
      <c r="M264" s="33"/>
      <c r="N264" s="33"/>
      <c r="O264" s="33"/>
      <c r="P264" s="33"/>
      <c r="Q264" s="34"/>
      <c r="R264" s="34"/>
      <c r="S264" s="35"/>
    </row>
    <row r="265" spans="1:19" ht="16.5">
      <c r="A265" s="30"/>
      <c r="B265" s="31"/>
      <c r="C265" s="32"/>
      <c r="D265" s="31"/>
      <c r="E265" s="31"/>
      <c r="F265" s="31"/>
      <c r="G265" s="31"/>
      <c r="H265" s="31"/>
      <c r="I265" s="31"/>
      <c r="J265" s="31"/>
      <c r="K265" s="31"/>
      <c r="L265" s="33"/>
      <c r="M265" s="33"/>
      <c r="N265" s="33"/>
      <c r="O265" s="33"/>
      <c r="P265" s="33"/>
      <c r="Q265" s="34"/>
      <c r="R265" s="34"/>
      <c r="S265" s="35"/>
    </row>
    <row r="266" spans="1:19" ht="16.5" customHeight="1">
      <c r="A266" s="36" t="s">
        <v>22</v>
      </c>
      <c r="B266" s="37"/>
      <c r="C266" s="37"/>
      <c r="D266" s="37"/>
      <c r="E266" s="37"/>
      <c r="F266" s="37"/>
      <c r="G266" s="37"/>
      <c r="H266" s="37"/>
      <c r="I266" s="37"/>
      <c r="J266" s="37"/>
      <c r="K266" s="37"/>
      <c r="L266" s="38"/>
      <c r="M266" s="38"/>
      <c r="N266" s="38"/>
      <c r="O266" s="38"/>
      <c r="P266" s="38"/>
      <c r="Q266" s="39"/>
      <c r="R266" s="111">
        <f>SUBTOTAL(109,R2:R265)</f>
        <v>4267</v>
      </c>
      <c r="S266" s="40"/>
    </row>
    <row r="268" ht="15">
      <c r="R268" s="106"/>
    </row>
    <row r="269" spans="15:19" ht="15">
      <c r="O269" s="19"/>
      <c r="R269" s="107"/>
      <c r="S269" s="2"/>
    </row>
    <row r="270" spans="18:19" ht="15">
      <c r="R270" s="107"/>
      <c r="S270" s="17"/>
    </row>
    <row r="271" spans="18:19" ht="15">
      <c r="R271" s="107"/>
      <c r="S271" s="2"/>
    </row>
    <row r="272" spans="18:19" ht="15">
      <c r="R272" s="107"/>
      <c r="S272" s="2"/>
    </row>
    <row r="273" spans="18:19" ht="15">
      <c r="R273" s="107"/>
      <c r="S273" s="2"/>
    </row>
    <row r="274" spans="18:19" ht="15">
      <c r="R274" s="107"/>
      <c r="S274" s="2"/>
    </row>
    <row r="275" spans="15:19" ht="15">
      <c r="O275" s="19"/>
      <c r="R275" s="107"/>
      <c r="S275" s="2"/>
    </row>
    <row r="276" spans="18:19" ht="15">
      <c r="R276" s="107"/>
      <c r="S276" s="2"/>
    </row>
    <row r="277" spans="15:19" ht="15">
      <c r="O277" s="19"/>
      <c r="R277" s="107"/>
      <c r="S277" s="2"/>
    </row>
    <row r="278" spans="18:19" ht="15">
      <c r="R278" s="107"/>
      <c r="S278" s="17"/>
    </row>
    <row r="279" spans="15:19" ht="15">
      <c r="O279" s="19"/>
      <c r="R279" s="107"/>
      <c r="S279" s="17"/>
    </row>
    <row r="280" spans="18:19" ht="15">
      <c r="R280" s="107"/>
      <c r="S280" s="17"/>
    </row>
    <row r="281" spans="18:19" ht="15">
      <c r="R281" s="107"/>
      <c r="S281" s="2"/>
    </row>
    <row r="282" spans="18:19" ht="15">
      <c r="R282" s="107"/>
      <c r="S282" s="2"/>
    </row>
    <row r="283" spans="18:19" ht="15">
      <c r="R283" s="107"/>
      <c r="S283" s="2"/>
    </row>
    <row r="284" spans="18:19" ht="15">
      <c r="R284" s="107"/>
      <c r="S284" s="2"/>
    </row>
    <row r="285" spans="18:19" ht="15">
      <c r="R285" s="107"/>
      <c r="S285" s="2"/>
    </row>
    <row r="286" spans="18:19" ht="15">
      <c r="R286" s="107"/>
      <c r="S286" s="2"/>
    </row>
    <row r="287" spans="18:19" ht="15">
      <c r="R287" s="107"/>
      <c r="S287" s="2"/>
    </row>
    <row r="288" spans="18:19" ht="15">
      <c r="R288" s="107"/>
      <c r="S288" s="17"/>
    </row>
    <row r="289" spans="18:19" ht="15">
      <c r="R289" s="107"/>
      <c r="S289" s="2"/>
    </row>
    <row r="290" spans="18:19" ht="15">
      <c r="R290" s="107"/>
      <c r="S290" s="2"/>
    </row>
    <row r="314" spans="18:19" ht="15">
      <c r="R314" s="107"/>
      <c r="S314" s="2"/>
    </row>
    <row r="315" spans="18:19" ht="15">
      <c r="R315" s="107"/>
      <c r="S315" s="2"/>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L22"/>
  <sheetViews>
    <sheetView tabSelected="1" zoomScalePageLayoutView="0" workbookViewId="0" topLeftCell="A1">
      <selection activeCell="H22" sqref="H22"/>
    </sheetView>
  </sheetViews>
  <sheetFormatPr defaultColWidth="9.140625" defaultRowHeight="15"/>
  <cols>
    <col min="1" max="1" width="34.7109375" style="5" customWidth="1"/>
    <col min="2" max="2" width="16.57421875" style="5" customWidth="1"/>
    <col min="3" max="3" width="19.8515625" style="5" customWidth="1"/>
    <col min="4" max="4" width="19.8515625" style="5" hidden="1" customWidth="1"/>
    <col min="5" max="5" width="22.28125" style="5" customWidth="1"/>
    <col min="6" max="6" width="18.28125" style="5" bestFit="1" customWidth="1"/>
    <col min="7" max="7" width="22.140625" style="5" customWidth="1"/>
    <col min="8" max="8" width="19.00390625" style="5" customWidth="1"/>
    <col min="9" max="9" width="15.57421875" style="5" customWidth="1"/>
    <col min="10" max="10" width="16.7109375" style="5" customWidth="1"/>
    <col min="11" max="11" width="17.140625" style="5" customWidth="1"/>
    <col min="12" max="12" width="14.57421875" style="5" customWidth="1"/>
    <col min="13" max="16384" width="9.140625" style="5" customWidth="1"/>
  </cols>
  <sheetData>
    <row r="1" spans="1:4" ht="15.75" thickBot="1">
      <c r="A1" s="116" t="s">
        <v>24</v>
      </c>
      <c r="B1" s="117"/>
      <c r="C1" s="118"/>
      <c r="D1" s="4"/>
    </row>
    <row r="2" ht="15.75" thickBot="1"/>
    <row r="3" spans="2:8" ht="15.75" thickBot="1">
      <c r="B3" s="10" t="s">
        <v>19</v>
      </c>
      <c r="C3" s="11" t="s">
        <v>20</v>
      </c>
      <c r="D3" s="12" t="s">
        <v>20</v>
      </c>
      <c r="F3"/>
      <c r="H3" s="108"/>
    </row>
    <row r="4" spans="1:7" ht="15.75" thickBot="1">
      <c r="A4" s="20" t="s">
        <v>23</v>
      </c>
      <c r="B4" s="59"/>
      <c r="C4" s="60">
        <v>269402.07</v>
      </c>
      <c r="D4" s="13">
        <v>55254.73</v>
      </c>
      <c r="F4" s="90"/>
      <c r="G4"/>
    </row>
    <row r="5" spans="1:6" ht="15.75" thickBot="1">
      <c r="A5" s="21" t="s">
        <v>154</v>
      </c>
      <c r="B5" s="22"/>
      <c r="C5" s="64">
        <f>C4*0.8</f>
        <v>215521.65600000002</v>
      </c>
      <c r="D5" s="13"/>
      <c r="F5" s="90"/>
    </row>
    <row r="6" spans="1:6" ht="15.75" thickBot="1">
      <c r="A6" s="21" t="s">
        <v>600</v>
      </c>
      <c r="B6" s="22"/>
      <c r="C6" s="64">
        <f>C4*0.9</f>
        <v>242461.863</v>
      </c>
      <c r="D6" s="13"/>
      <c r="F6" s="90"/>
    </row>
    <row r="7" spans="1:6" ht="30.75" thickBot="1">
      <c r="A7" s="21" t="s">
        <v>616</v>
      </c>
      <c r="B7" s="22"/>
      <c r="C7" s="64">
        <v>450</v>
      </c>
      <c r="D7" s="13"/>
      <c r="F7" s="90"/>
    </row>
    <row r="8" spans="1:6" ht="30.75" thickBot="1">
      <c r="A8" s="21" t="s">
        <v>629</v>
      </c>
      <c r="B8" s="22"/>
      <c r="C8" s="64">
        <v>683</v>
      </c>
      <c r="D8" s="13"/>
      <c r="F8" s="90"/>
    </row>
    <row r="9" spans="1:7" ht="15.75" thickBot="1">
      <c r="A9" s="21" t="s">
        <v>155</v>
      </c>
      <c r="B9" s="22"/>
      <c r="C9" s="64">
        <f>'custeio ICB'!R274</f>
        <v>32899.83</v>
      </c>
      <c r="D9" s="13"/>
      <c r="F9" s="90"/>
      <c r="G9"/>
    </row>
    <row r="10" spans="1:7" ht="15.75" thickBot="1">
      <c r="A10" s="21" t="s">
        <v>156</v>
      </c>
      <c r="B10" s="14"/>
      <c r="C10" s="47">
        <f>'Custeio Sistema ICB'!L1000</f>
        <v>180697.3599999999</v>
      </c>
      <c r="D10" s="13">
        <f>C10</f>
        <v>180697.3599999999</v>
      </c>
      <c r="E10" s="87"/>
      <c r="F10" s="91"/>
      <c r="G10" s="87"/>
    </row>
    <row r="11" spans="1:7" ht="15.75" thickBot="1">
      <c r="A11" s="21" t="s">
        <v>630</v>
      </c>
      <c r="B11" s="14">
        <v>14646.78</v>
      </c>
      <c r="C11" s="110">
        <f>-B11</f>
        <v>-14646.78</v>
      </c>
      <c r="D11" s="13"/>
      <c r="E11" s="87"/>
      <c r="F11" s="91"/>
      <c r="G11" s="87"/>
    </row>
    <row r="12" spans="1:7" ht="15.75" thickBot="1">
      <c r="A12" s="21" t="s">
        <v>710</v>
      </c>
      <c r="B12" s="14">
        <f>SUM('Capital ICB'!R2:R4)</f>
        <v>4267</v>
      </c>
      <c r="C12" s="110"/>
      <c r="D12" s="13"/>
      <c r="E12" s="87"/>
      <c r="F12" s="91"/>
      <c r="G12" s="87"/>
    </row>
    <row r="13" spans="1:5" ht="15.75" thickBot="1">
      <c r="A13" s="15" t="s">
        <v>21</v>
      </c>
      <c r="B13" s="16">
        <f>B11-B12</f>
        <v>10379.78</v>
      </c>
      <c r="C13" s="46">
        <f>C6-C9-C10-C7-C8+C11</f>
        <v>13084.893000000096</v>
      </c>
      <c r="D13" s="16" t="e">
        <f>D4-D10-#REF!</f>
        <v>#REF!</v>
      </c>
      <c r="E13" s="87">
        <f>C13-C14-C15</f>
        <v>3354.883000000096</v>
      </c>
    </row>
    <row r="14" spans="3:6" ht="15">
      <c r="C14" s="86">
        <f>4567</f>
        <v>4567</v>
      </c>
      <c r="F14" s="9"/>
    </row>
    <row r="15" spans="2:3" ht="15">
      <c r="B15" s="6"/>
      <c r="C15" s="109">
        <v>5163.01</v>
      </c>
    </row>
    <row r="16" spans="2:5" ht="15">
      <c r="B16" s="109"/>
      <c r="C16" s="87"/>
      <c r="E16" t="s">
        <v>25</v>
      </c>
    </row>
    <row r="17" spans="2:12" ht="26.25">
      <c r="B17" s="109">
        <v>4730</v>
      </c>
      <c r="E17" s="49" t="s">
        <v>26</v>
      </c>
      <c r="F17" s="49" t="s">
        <v>27</v>
      </c>
      <c r="G17" s="49" t="s">
        <v>28</v>
      </c>
      <c r="H17" s="89" t="s">
        <v>599</v>
      </c>
      <c r="I17" s="50" t="s">
        <v>29</v>
      </c>
      <c r="J17" s="49" t="s">
        <v>22</v>
      </c>
      <c r="K17" s="51" t="s">
        <v>30</v>
      </c>
      <c r="L17" s="49" t="s">
        <v>31</v>
      </c>
    </row>
    <row r="18" spans="1:12" ht="15">
      <c r="A18"/>
      <c r="B18" s="109">
        <v>3978.98</v>
      </c>
      <c r="E18" s="52" t="s">
        <v>35</v>
      </c>
      <c r="F18" s="48" t="s">
        <v>32</v>
      </c>
      <c r="G18" s="53">
        <v>8292.56</v>
      </c>
      <c r="H18" s="54">
        <f>G18*0.8</f>
        <v>6634.048</v>
      </c>
      <c r="I18" s="54">
        <f>450+683</f>
        <v>1133</v>
      </c>
      <c r="J18" s="54">
        <f>H18+I18</f>
        <v>7767.048</v>
      </c>
      <c r="K18" s="54">
        <v>8595.810000000001</v>
      </c>
      <c r="L18" s="115">
        <f>J18-K18</f>
        <v>-828.7620000000015</v>
      </c>
    </row>
    <row r="19" spans="1:7" ht="15">
      <c r="A19"/>
      <c r="B19" s="109">
        <v>2540</v>
      </c>
      <c r="E19" s="55"/>
      <c r="F19" s="56"/>
      <c r="G19" s="56"/>
    </row>
    <row r="20" spans="2:5" ht="15">
      <c r="B20" s="9">
        <f>B13-SUM(B16:B19)</f>
        <v>-869.1999999999989</v>
      </c>
      <c r="E20" s="57" t="s">
        <v>33</v>
      </c>
    </row>
    <row r="21" spans="5:10" ht="26.25">
      <c r="E21" s="58" t="s">
        <v>28</v>
      </c>
      <c r="F21" s="58" t="s">
        <v>598</v>
      </c>
      <c r="G21" s="50" t="s">
        <v>34</v>
      </c>
      <c r="H21" s="49" t="s">
        <v>22</v>
      </c>
      <c r="I21" s="51" t="s">
        <v>30</v>
      </c>
      <c r="J21" s="49" t="s">
        <v>31</v>
      </c>
    </row>
    <row r="22" spans="5:10" ht="15">
      <c r="E22" s="53">
        <v>2764.19</v>
      </c>
      <c r="F22" s="54">
        <f>E22*0.8</f>
        <v>2211.3520000000003</v>
      </c>
      <c r="G22" s="54">
        <f>'[1]Plan1'!$C$37</f>
        <v>0</v>
      </c>
      <c r="H22" s="54">
        <f>F22+G22</f>
        <v>2211.3520000000003</v>
      </c>
      <c r="I22" s="88">
        <v>976.72</v>
      </c>
      <c r="J22" s="54">
        <f>H22-I22</f>
        <v>1234.6320000000003</v>
      </c>
    </row>
  </sheetData>
  <sheetProtection/>
  <mergeCells count="1">
    <mergeCell ref="A1:C1"/>
  </mergeCells>
  <printOptions/>
  <pageMargins left="0.511811024" right="0.511811024" top="0.787401575" bottom="0.787401575" header="0.31496062" footer="0.31496062"/>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W1000"/>
  <sheetViews>
    <sheetView zoomScalePageLayoutView="0" workbookViewId="0" topLeftCell="A463">
      <selection activeCell="E480" sqref="E480"/>
    </sheetView>
  </sheetViews>
  <sheetFormatPr defaultColWidth="9.140625" defaultRowHeight="15"/>
  <cols>
    <col min="1" max="1" width="10.57421875" style="0" customWidth="1"/>
    <col min="2" max="2" width="50.8515625" style="0" customWidth="1"/>
    <col min="3" max="3" width="5.421875" style="0" customWidth="1"/>
    <col min="4" max="4" width="6.00390625" style="0" customWidth="1"/>
    <col min="5" max="5" width="75.140625" style="0" customWidth="1"/>
    <col min="6" max="6" width="5.00390625" style="0" customWidth="1"/>
    <col min="7" max="7" width="8.8515625" style="0" customWidth="1"/>
    <col min="8" max="8" width="9.57421875" style="0" customWidth="1"/>
    <col min="9" max="9" width="10.28125" style="0" customWidth="1"/>
    <col min="10" max="10" width="9.57421875" style="0" customWidth="1"/>
    <col min="11" max="11" width="9.140625" style="0" customWidth="1"/>
    <col min="12" max="12" width="16.28125" style="0" customWidth="1"/>
    <col min="13" max="13" width="12.57421875" style="0" bestFit="1" customWidth="1"/>
    <col min="14" max="14" width="16.421875" style="0" customWidth="1"/>
    <col min="15" max="15" width="11.421875" style="0" customWidth="1"/>
    <col min="16" max="16" width="14.421875" style="0" customWidth="1"/>
  </cols>
  <sheetData>
    <row r="1" spans="1:16" ht="15">
      <c r="A1" s="62" t="s">
        <v>60</v>
      </c>
      <c r="B1" s="62" t="s">
        <v>61</v>
      </c>
      <c r="C1" s="62" t="s">
        <v>62</v>
      </c>
      <c r="D1" s="62" t="s">
        <v>63</v>
      </c>
      <c r="E1" s="62" t="s">
        <v>64</v>
      </c>
      <c r="F1" s="62" t="s">
        <v>65</v>
      </c>
      <c r="G1" s="62" t="s">
        <v>66</v>
      </c>
      <c r="H1" s="62" t="s">
        <v>67</v>
      </c>
      <c r="I1" s="62" t="s">
        <v>68</v>
      </c>
      <c r="J1" s="62" t="s">
        <v>69</v>
      </c>
      <c r="K1" s="62" t="s">
        <v>70</v>
      </c>
      <c r="L1" s="62" t="s">
        <v>71</v>
      </c>
      <c r="M1" s="62" t="s">
        <v>72</v>
      </c>
      <c r="N1" t="s">
        <v>157</v>
      </c>
      <c r="O1" s="68" t="s">
        <v>160</v>
      </c>
      <c r="P1" s="69" t="s">
        <v>161</v>
      </c>
    </row>
    <row r="2" spans="1:16" ht="30">
      <c r="A2" s="76" t="s">
        <v>162</v>
      </c>
      <c r="B2" s="76" t="s">
        <v>151</v>
      </c>
      <c r="C2" s="76">
        <v>12</v>
      </c>
      <c r="D2" s="76">
        <v>62234</v>
      </c>
      <c r="E2" s="76" t="s">
        <v>152</v>
      </c>
      <c r="F2" s="76" t="s">
        <v>48</v>
      </c>
      <c r="G2" s="76">
        <v>4</v>
      </c>
      <c r="H2" s="76">
        <v>4</v>
      </c>
      <c r="I2" s="76">
        <v>4</v>
      </c>
      <c r="J2" s="76">
        <v>100.91</v>
      </c>
      <c r="K2" s="76">
        <v>403.64</v>
      </c>
      <c r="L2" s="77"/>
      <c r="M2" s="76" t="s">
        <v>76</v>
      </c>
      <c r="N2" s="76" t="s">
        <v>163</v>
      </c>
      <c r="O2" s="78">
        <v>42334</v>
      </c>
      <c r="P2" s="65">
        <v>2015</v>
      </c>
    </row>
    <row r="3" spans="1:16" ht="90">
      <c r="A3" s="76" t="s">
        <v>162</v>
      </c>
      <c r="B3" s="76" t="s">
        <v>147</v>
      </c>
      <c r="C3" s="76">
        <v>4</v>
      </c>
      <c r="D3" s="76">
        <v>62232</v>
      </c>
      <c r="E3" s="76" t="s">
        <v>148</v>
      </c>
      <c r="F3" s="76" t="s">
        <v>48</v>
      </c>
      <c r="G3" s="76">
        <v>33</v>
      </c>
      <c r="H3" s="76">
        <v>30</v>
      </c>
      <c r="I3" s="76">
        <v>30</v>
      </c>
      <c r="J3" s="76">
        <v>129</v>
      </c>
      <c r="K3" s="79">
        <v>3870</v>
      </c>
      <c r="L3" s="77"/>
      <c r="M3" s="76" t="s">
        <v>76</v>
      </c>
      <c r="N3" s="76" t="s">
        <v>164</v>
      </c>
      <c r="O3" s="78">
        <v>42334</v>
      </c>
      <c r="P3" s="65">
        <v>2015</v>
      </c>
    </row>
    <row r="4" spans="1:20" ht="75">
      <c r="A4" s="76" t="s">
        <v>162</v>
      </c>
      <c r="B4" s="76" t="s">
        <v>147</v>
      </c>
      <c r="C4" s="76">
        <v>5</v>
      </c>
      <c r="D4" s="76">
        <v>24815</v>
      </c>
      <c r="E4" s="76" t="s">
        <v>149</v>
      </c>
      <c r="F4" s="76" t="s">
        <v>48</v>
      </c>
      <c r="G4" s="76">
        <v>20</v>
      </c>
      <c r="H4" s="76">
        <v>15</v>
      </c>
      <c r="I4" s="76">
        <v>15</v>
      </c>
      <c r="J4" s="76">
        <v>160</v>
      </c>
      <c r="K4" s="79">
        <v>2400</v>
      </c>
      <c r="L4" s="77"/>
      <c r="M4" s="76" t="s">
        <v>76</v>
      </c>
      <c r="N4" s="76" t="s">
        <v>164</v>
      </c>
      <c r="O4" s="78">
        <v>42334</v>
      </c>
      <c r="P4" s="65">
        <v>2015</v>
      </c>
      <c r="T4" s="86"/>
    </row>
    <row r="5" spans="1:20" ht="30">
      <c r="A5" s="76" t="s">
        <v>162</v>
      </c>
      <c r="B5" s="76" t="s">
        <v>147</v>
      </c>
      <c r="C5" s="76">
        <v>6</v>
      </c>
      <c r="D5" s="76">
        <v>57038</v>
      </c>
      <c r="E5" s="76" t="s">
        <v>150</v>
      </c>
      <c r="F5" s="76" t="s">
        <v>48</v>
      </c>
      <c r="G5" s="76">
        <v>8</v>
      </c>
      <c r="H5" s="76">
        <v>3</v>
      </c>
      <c r="I5" s="76">
        <v>3</v>
      </c>
      <c r="J5" s="76">
        <v>15.3</v>
      </c>
      <c r="K5" s="76">
        <v>45.9</v>
      </c>
      <c r="L5" s="77"/>
      <c r="M5" s="76" t="s">
        <v>76</v>
      </c>
      <c r="N5" s="76" t="s">
        <v>164</v>
      </c>
      <c r="O5" s="78">
        <v>42334</v>
      </c>
      <c r="P5" s="65">
        <v>2015</v>
      </c>
      <c r="T5" s="86"/>
    </row>
    <row r="6" spans="1:20" ht="45">
      <c r="A6" s="70" t="s">
        <v>165</v>
      </c>
      <c r="B6" s="70" t="s">
        <v>93</v>
      </c>
      <c r="C6" s="70">
        <v>404</v>
      </c>
      <c r="D6" s="70">
        <v>65109</v>
      </c>
      <c r="E6" s="70" t="s">
        <v>94</v>
      </c>
      <c r="F6" s="70" t="s">
        <v>75</v>
      </c>
      <c r="G6" s="70">
        <v>2</v>
      </c>
      <c r="H6" s="70">
        <v>1</v>
      </c>
      <c r="I6" s="70">
        <v>1</v>
      </c>
      <c r="J6" s="70">
        <v>215</v>
      </c>
      <c r="K6" s="70">
        <v>215</v>
      </c>
      <c r="L6" s="73">
        <f aca="true" t="shared" si="0" ref="L6:L37">I6*J6</f>
        <v>215</v>
      </c>
      <c r="M6" s="70" t="s">
        <v>76</v>
      </c>
      <c r="N6" s="70" t="s">
        <v>166</v>
      </c>
      <c r="O6" s="71">
        <v>42478</v>
      </c>
      <c r="P6" t="s">
        <v>153</v>
      </c>
      <c r="S6" s="63"/>
      <c r="T6" s="86"/>
    </row>
    <row r="7" spans="1:20" ht="45">
      <c r="A7" s="70" t="s">
        <v>165</v>
      </c>
      <c r="B7" s="70" t="s">
        <v>93</v>
      </c>
      <c r="C7" s="70">
        <v>487</v>
      </c>
      <c r="D7" s="70">
        <v>62873</v>
      </c>
      <c r="E7" s="70" t="s">
        <v>96</v>
      </c>
      <c r="F7" s="70" t="s">
        <v>97</v>
      </c>
      <c r="G7" s="70">
        <v>40</v>
      </c>
      <c r="H7" s="70">
        <v>10</v>
      </c>
      <c r="I7" s="70">
        <v>5</v>
      </c>
      <c r="J7" s="70">
        <v>285</v>
      </c>
      <c r="K7" s="72">
        <v>2850</v>
      </c>
      <c r="L7" s="73">
        <f t="shared" si="0"/>
        <v>1425</v>
      </c>
      <c r="M7" s="70" t="s">
        <v>76</v>
      </c>
      <c r="N7" s="70" t="s">
        <v>166</v>
      </c>
      <c r="O7" s="71">
        <v>42478</v>
      </c>
      <c r="P7" t="s">
        <v>153</v>
      </c>
      <c r="S7" s="63"/>
      <c r="T7" s="86"/>
    </row>
    <row r="8" spans="1:20" ht="30">
      <c r="A8" s="70" t="s">
        <v>165</v>
      </c>
      <c r="B8" s="70" t="s">
        <v>93</v>
      </c>
      <c r="C8" s="70">
        <v>488</v>
      </c>
      <c r="D8" s="70">
        <v>64882</v>
      </c>
      <c r="E8" s="70" t="s">
        <v>98</v>
      </c>
      <c r="F8" s="70" t="s">
        <v>79</v>
      </c>
      <c r="G8" s="70">
        <v>8</v>
      </c>
      <c r="H8" s="70">
        <v>4</v>
      </c>
      <c r="I8" s="70">
        <v>4</v>
      </c>
      <c r="J8" s="70">
        <v>112.96</v>
      </c>
      <c r="K8" s="70">
        <v>451.84</v>
      </c>
      <c r="L8" s="73">
        <f t="shared" si="0"/>
        <v>451.84</v>
      </c>
      <c r="M8" s="70" t="s">
        <v>76</v>
      </c>
      <c r="N8" s="70" t="s">
        <v>166</v>
      </c>
      <c r="O8" s="71">
        <v>42478</v>
      </c>
      <c r="P8" t="s">
        <v>153</v>
      </c>
      <c r="S8" s="63"/>
      <c r="T8" s="86"/>
    </row>
    <row r="9" spans="1:20" ht="30">
      <c r="A9" s="70" t="s">
        <v>165</v>
      </c>
      <c r="B9" s="70" t="s">
        <v>93</v>
      </c>
      <c r="C9" s="70">
        <v>489</v>
      </c>
      <c r="D9" s="70">
        <v>65073</v>
      </c>
      <c r="E9" s="70" t="s">
        <v>99</v>
      </c>
      <c r="F9" s="70" t="s">
        <v>75</v>
      </c>
      <c r="G9" s="70">
        <v>2</v>
      </c>
      <c r="H9" s="70">
        <v>1</v>
      </c>
      <c r="I9" s="70">
        <v>1</v>
      </c>
      <c r="J9" s="70">
        <v>78</v>
      </c>
      <c r="K9" s="70">
        <v>78</v>
      </c>
      <c r="L9" s="73">
        <f t="shared" si="0"/>
        <v>78</v>
      </c>
      <c r="M9" s="70" t="s">
        <v>76</v>
      </c>
      <c r="N9" s="70" t="s">
        <v>166</v>
      </c>
      <c r="O9" s="71">
        <v>42478</v>
      </c>
      <c r="P9" t="s">
        <v>153</v>
      </c>
      <c r="S9" s="63"/>
      <c r="T9" s="86"/>
    </row>
    <row r="10" spans="1:20" ht="45">
      <c r="A10" s="70" t="s">
        <v>165</v>
      </c>
      <c r="B10" s="70" t="s">
        <v>93</v>
      </c>
      <c r="C10" s="70">
        <v>593</v>
      </c>
      <c r="D10" s="70">
        <v>52683</v>
      </c>
      <c r="E10" s="70" t="s">
        <v>102</v>
      </c>
      <c r="F10" s="70" t="s">
        <v>75</v>
      </c>
      <c r="G10" s="70">
        <v>16</v>
      </c>
      <c r="H10" s="70">
        <v>8</v>
      </c>
      <c r="I10" s="70">
        <v>5</v>
      </c>
      <c r="J10" s="70">
        <v>72</v>
      </c>
      <c r="K10" s="70">
        <v>576</v>
      </c>
      <c r="L10" s="73">
        <f t="shared" si="0"/>
        <v>360</v>
      </c>
      <c r="M10" s="70" t="s">
        <v>76</v>
      </c>
      <c r="N10" s="70" t="s">
        <v>166</v>
      </c>
      <c r="O10" s="71">
        <v>42478</v>
      </c>
      <c r="P10" t="s">
        <v>153</v>
      </c>
      <c r="S10" s="63"/>
      <c r="T10" s="86"/>
    </row>
    <row r="11" spans="1:20" ht="15">
      <c r="A11" s="70" t="s">
        <v>165</v>
      </c>
      <c r="B11" s="70" t="s">
        <v>73</v>
      </c>
      <c r="C11" s="70">
        <v>72</v>
      </c>
      <c r="D11" s="70">
        <v>31632</v>
      </c>
      <c r="E11" s="70" t="s">
        <v>74</v>
      </c>
      <c r="F11" s="70" t="s">
        <v>75</v>
      </c>
      <c r="G11" s="70">
        <v>18</v>
      </c>
      <c r="H11" s="70">
        <v>9</v>
      </c>
      <c r="I11" s="70">
        <v>5</v>
      </c>
      <c r="J11" s="70">
        <v>185</v>
      </c>
      <c r="K11" s="72">
        <v>1665</v>
      </c>
      <c r="L11" s="73">
        <f t="shared" si="0"/>
        <v>925</v>
      </c>
      <c r="M11" s="70" t="s">
        <v>76</v>
      </c>
      <c r="N11" s="70" t="s">
        <v>167</v>
      </c>
      <c r="O11" s="71">
        <v>42495</v>
      </c>
      <c r="P11" t="s">
        <v>153</v>
      </c>
      <c r="S11" s="63"/>
      <c r="T11" s="86"/>
    </row>
    <row r="12" spans="1:20" ht="60">
      <c r="A12" s="98" t="s">
        <v>165</v>
      </c>
      <c r="B12" s="98" t="s">
        <v>73</v>
      </c>
      <c r="C12" s="98">
        <v>433</v>
      </c>
      <c r="D12" s="98">
        <v>23834</v>
      </c>
      <c r="E12" s="98" t="s">
        <v>158</v>
      </c>
      <c r="F12" s="98" t="s">
        <v>159</v>
      </c>
      <c r="G12" s="98">
        <v>8</v>
      </c>
      <c r="H12" s="98">
        <v>0</v>
      </c>
      <c r="I12" s="98">
        <v>3</v>
      </c>
      <c r="J12" s="99">
        <v>1154</v>
      </c>
      <c r="K12" s="98">
        <v>0</v>
      </c>
      <c r="L12" s="100">
        <f t="shared" si="0"/>
        <v>3462</v>
      </c>
      <c r="M12" s="98" t="s">
        <v>76</v>
      </c>
      <c r="N12" s="98" t="s">
        <v>167</v>
      </c>
      <c r="O12" s="101">
        <v>42495</v>
      </c>
      <c r="P12" s="102" t="s">
        <v>153</v>
      </c>
      <c r="S12" s="63"/>
      <c r="T12" s="86"/>
    </row>
    <row r="13" spans="1:20" ht="30">
      <c r="A13" s="70" t="s">
        <v>165</v>
      </c>
      <c r="B13" s="70" t="s">
        <v>77</v>
      </c>
      <c r="C13" s="70">
        <v>226</v>
      </c>
      <c r="D13" s="70">
        <v>26127</v>
      </c>
      <c r="E13" s="70" t="s">
        <v>78</v>
      </c>
      <c r="F13" s="70" t="s">
        <v>79</v>
      </c>
      <c r="G13" s="70">
        <v>32</v>
      </c>
      <c r="H13" s="70">
        <v>6</v>
      </c>
      <c r="I13" s="70">
        <v>1</v>
      </c>
      <c r="J13" s="70">
        <v>23.9</v>
      </c>
      <c r="K13" s="70">
        <v>143.4</v>
      </c>
      <c r="L13" s="73">
        <f t="shared" si="0"/>
        <v>23.9</v>
      </c>
      <c r="M13" s="70" t="s">
        <v>76</v>
      </c>
      <c r="N13" s="70" t="s">
        <v>168</v>
      </c>
      <c r="O13" s="71">
        <v>42495</v>
      </c>
      <c r="P13" t="s">
        <v>153</v>
      </c>
      <c r="S13" s="63"/>
      <c r="T13" s="86"/>
    </row>
    <row r="14" spans="1:20" ht="15">
      <c r="A14" s="70" t="s">
        <v>165</v>
      </c>
      <c r="B14" s="70" t="s">
        <v>77</v>
      </c>
      <c r="C14" s="70">
        <v>386</v>
      </c>
      <c r="D14" s="70">
        <v>65360</v>
      </c>
      <c r="E14" s="70" t="s">
        <v>92</v>
      </c>
      <c r="F14" s="70" t="s">
        <v>79</v>
      </c>
      <c r="G14" s="70">
        <v>2</v>
      </c>
      <c r="H14" s="70">
        <v>1</v>
      </c>
      <c r="I14" s="70">
        <v>1</v>
      </c>
      <c r="J14" s="70">
        <v>22.92</v>
      </c>
      <c r="K14" s="70">
        <v>22.92</v>
      </c>
      <c r="L14" s="73">
        <f t="shared" si="0"/>
        <v>22.92</v>
      </c>
      <c r="M14" s="70" t="s">
        <v>76</v>
      </c>
      <c r="N14" s="70" t="s">
        <v>168</v>
      </c>
      <c r="O14" s="71">
        <v>42495</v>
      </c>
      <c r="P14" t="s">
        <v>153</v>
      </c>
      <c r="S14" s="63"/>
      <c r="T14" s="86"/>
    </row>
    <row r="15" spans="1:20" ht="30">
      <c r="A15" s="70" t="s">
        <v>165</v>
      </c>
      <c r="B15" s="70" t="s">
        <v>77</v>
      </c>
      <c r="C15" s="70">
        <v>570</v>
      </c>
      <c r="D15" s="70">
        <v>51392</v>
      </c>
      <c r="E15" s="70" t="s">
        <v>101</v>
      </c>
      <c r="F15" s="70" t="s">
        <v>75</v>
      </c>
      <c r="G15" s="70">
        <v>2</v>
      </c>
      <c r="H15" s="70">
        <v>1</v>
      </c>
      <c r="I15" s="70">
        <v>1</v>
      </c>
      <c r="J15" s="70">
        <v>443.52</v>
      </c>
      <c r="K15" s="70">
        <v>443.52</v>
      </c>
      <c r="L15" s="73">
        <f t="shared" si="0"/>
        <v>443.52</v>
      </c>
      <c r="M15" s="70" t="s">
        <v>76</v>
      </c>
      <c r="N15" s="70" t="s">
        <v>168</v>
      </c>
      <c r="O15" s="71">
        <v>42495</v>
      </c>
      <c r="P15" t="s">
        <v>153</v>
      </c>
      <c r="T15" s="5"/>
    </row>
    <row r="16" spans="1:20" ht="30">
      <c r="A16" s="70" t="s">
        <v>165</v>
      </c>
      <c r="B16" s="70" t="s">
        <v>77</v>
      </c>
      <c r="C16" s="70">
        <v>611</v>
      </c>
      <c r="D16" s="70">
        <v>65369</v>
      </c>
      <c r="E16" s="70" t="s">
        <v>105</v>
      </c>
      <c r="F16" s="70" t="s">
        <v>79</v>
      </c>
      <c r="G16" s="70">
        <v>4</v>
      </c>
      <c r="H16" s="70">
        <v>2</v>
      </c>
      <c r="I16" s="70">
        <v>2</v>
      </c>
      <c r="J16" s="70">
        <v>350</v>
      </c>
      <c r="K16" s="70">
        <v>700</v>
      </c>
      <c r="L16" s="73">
        <f t="shared" si="0"/>
        <v>700</v>
      </c>
      <c r="M16" s="70" t="s">
        <v>76</v>
      </c>
      <c r="N16" s="70" t="s">
        <v>168</v>
      </c>
      <c r="O16" s="71">
        <v>42495</v>
      </c>
      <c r="P16" t="s">
        <v>153</v>
      </c>
      <c r="S16" s="63"/>
      <c r="T16" s="5"/>
    </row>
    <row r="17" spans="1:20" ht="45">
      <c r="A17" s="70" t="s">
        <v>165</v>
      </c>
      <c r="B17" s="70" t="s">
        <v>84</v>
      </c>
      <c r="C17" s="70">
        <v>257</v>
      </c>
      <c r="D17" s="70">
        <v>65080</v>
      </c>
      <c r="E17" s="70" t="s">
        <v>85</v>
      </c>
      <c r="F17" s="70" t="s">
        <v>86</v>
      </c>
      <c r="G17" s="70">
        <v>2</v>
      </c>
      <c r="H17" s="70">
        <v>1</v>
      </c>
      <c r="I17" s="70">
        <v>1</v>
      </c>
      <c r="J17" s="70">
        <v>127</v>
      </c>
      <c r="K17" s="70">
        <v>127</v>
      </c>
      <c r="L17" s="73">
        <f t="shared" si="0"/>
        <v>127</v>
      </c>
      <c r="M17" s="70" t="s">
        <v>76</v>
      </c>
      <c r="N17" s="70" t="s">
        <v>169</v>
      </c>
      <c r="O17" s="71">
        <v>42495</v>
      </c>
      <c r="P17" t="s">
        <v>153</v>
      </c>
      <c r="S17" s="63"/>
      <c r="T17" s="5"/>
    </row>
    <row r="18" spans="1:20" s="66" customFormat="1" ht="45">
      <c r="A18" s="70" t="s">
        <v>165</v>
      </c>
      <c r="B18" s="70" t="s">
        <v>84</v>
      </c>
      <c r="C18" s="70">
        <v>258</v>
      </c>
      <c r="D18" s="70">
        <v>65083</v>
      </c>
      <c r="E18" s="70" t="s">
        <v>87</v>
      </c>
      <c r="F18" s="70" t="s">
        <v>86</v>
      </c>
      <c r="G18" s="70">
        <v>2</v>
      </c>
      <c r="H18" s="70">
        <v>1</v>
      </c>
      <c r="I18" s="70">
        <v>1</v>
      </c>
      <c r="J18" s="70">
        <v>147.19</v>
      </c>
      <c r="K18" s="70">
        <v>147.19</v>
      </c>
      <c r="L18" s="73">
        <f t="shared" si="0"/>
        <v>147.19</v>
      </c>
      <c r="M18" s="70" t="s">
        <v>76</v>
      </c>
      <c r="N18" s="70" t="s">
        <v>169</v>
      </c>
      <c r="O18" s="71">
        <v>42495</v>
      </c>
      <c r="P18" s="66" t="s">
        <v>153</v>
      </c>
      <c r="T18" s="5"/>
    </row>
    <row r="19" spans="1:20" ht="45">
      <c r="A19" s="70" t="s">
        <v>165</v>
      </c>
      <c r="B19" s="70" t="s">
        <v>84</v>
      </c>
      <c r="C19" s="70">
        <v>259</v>
      </c>
      <c r="D19" s="70">
        <v>65082</v>
      </c>
      <c r="E19" s="70" t="s">
        <v>88</v>
      </c>
      <c r="F19" s="70" t="s">
        <v>86</v>
      </c>
      <c r="G19" s="70">
        <v>2</v>
      </c>
      <c r="H19" s="70">
        <v>1</v>
      </c>
      <c r="I19" s="70">
        <v>1</v>
      </c>
      <c r="J19" s="70">
        <v>138.45</v>
      </c>
      <c r="K19" s="70">
        <v>138.45</v>
      </c>
      <c r="L19" s="73">
        <f t="shared" si="0"/>
        <v>138.45</v>
      </c>
      <c r="M19" s="70" t="s">
        <v>76</v>
      </c>
      <c r="N19" s="70" t="s">
        <v>169</v>
      </c>
      <c r="O19" s="71">
        <v>42495</v>
      </c>
      <c r="P19" t="s">
        <v>153</v>
      </c>
      <c r="T19" s="5"/>
    </row>
    <row r="20" spans="1:20" ht="60">
      <c r="A20" s="70" t="s">
        <v>165</v>
      </c>
      <c r="B20" s="70" t="s">
        <v>84</v>
      </c>
      <c r="C20" s="70">
        <v>260</v>
      </c>
      <c r="D20" s="70">
        <v>65085</v>
      </c>
      <c r="E20" s="70" t="s">
        <v>89</v>
      </c>
      <c r="F20" s="70" t="s">
        <v>86</v>
      </c>
      <c r="G20" s="70">
        <v>2</v>
      </c>
      <c r="H20" s="70">
        <v>1</v>
      </c>
      <c r="I20" s="70">
        <v>1</v>
      </c>
      <c r="J20" s="70">
        <v>192</v>
      </c>
      <c r="K20" s="70">
        <v>192</v>
      </c>
      <c r="L20" s="73">
        <f t="shared" si="0"/>
        <v>192</v>
      </c>
      <c r="M20" s="70" t="s">
        <v>76</v>
      </c>
      <c r="N20" s="70" t="s">
        <v>169</v>
      </c>
      <c r="O20" s="71">
        <v>42495</v>
      </c>
      <c r="P20" t="s">
        <v>153</v>
      </c>
      <c r="T20" s="5"/>
    </row>
    <row r="21" spans="1:20" ht="45">
      <c r="A21" s="70" t="s">
        <v>165</v>
      </c>
      <c r="B21" s="70" t="s">
        <v>84</v>
      </c>
      <c r="C21" s="70">
        <v>637</v>
      </c>
      <c r="D21" s="70">
        <v>26132</v>
      </c>
      <c r="E21" s="70" t="s">
        <v>108</v>
      </c>
      <c r="F21" s="70" t="s">
        <v>109</v>
      </c>
      <c r="G21" s="70">
        <v>6</v>
      </c>
      <c r="H21" s="70">
        <v>2</v>
      </c>
      <c r="I21" s="70">
        <v>2</v>
      </c>
      <c r="J21" s="70">
        <v>250</v>
      </c>
      <c r="K21" s="70">
        <v>500</v>
      </c>
      <c r="L21" s="73">
        <f t="shared" si="0"/>
        <v>500</v>
      </c>
      <c r="M21" s="70" t="s">
        <v>76</v>
      </c>
      <c r="N21" s="70" t="s">
        <v>169</v>
      </c>
      <c r="O21" s="71">
        <v>42495</v>
      </c>
      <c r="P21" t="s">
        <v>153</v>
      </c>
      <c r="T21" s="5"/>
    </row>
    <row r="22" spans="1:20" ht="15">
      <c r="A22" s="70" t="s">
        <v>165</v>
      </c>
      <c r="B22" s="70" t="s">
        <v>80</v>
      </c>
      <c r="C22" s="70">
        <v>229</v>
      </c>
      <c r="D22" s="70">
        <v>65347</v>
      </c>
      <c r="E22" s="70" t="s">
        <v>81</v>
      </c>
      <c r="F22" s="70" t="s">
        <v>79</v>
      </c>
      <c r="G22" s="70">
        <v>2</v>
      </c>
      <c r="H22" s="70">
        <v>1</v>
      </c>
      <c r="I22" s="70">
        <v>1</v>
      </c>
      <c r="J22" s="72">
        <v>1357</v>
      </c>
      <c r="K22" s="72">
        <v>1357</v>
      </c>
      <c r="L22" s="73">
        <f t="shared" si="0"/>
        <v>1357</v>
      </c>
      <c r="M22" s="70" t="s">
        <v>76</v>
      </c>
      <c r="N22" s="70" t="s">
        <v>170</v>
      </c>
      <c r="O22" s="71">
        <v>42495</v>
      </c>
      <c r="P22" t="s">
        <v>153</v>
      </c>
      <c r="T22" s="86"/>
    </row>
    <row r="23" spans="1:20" ht="30">
      <c r="A23" s="70" t="s">
        <v>165</v>
      </c>
      <c r="B23" s="70" t="s">
        <v>106</v>
      </c>
      <c r="C23" s="70">
        <v>626</v>
      </c>
      <c r="D23" s="70">
        <v>65394</v>
      </c>
      <c r="E23" s="70" t="s">
        <v>107</v>
      </c>
      <c r="F23" s="70" t="s">
        <v>79</v>
      </c>
      <c r="G23" s="70">
        <v>4</v>
      </c>
      <c r="H23" s="70">
        <v>2</v>
      </c>
      <c r="I23" s="70">
        <v>2</v>
      </c>
      <c r="J23" s="72">
        <v>1000</v>
      </c>
      <c r="K23" s="72">
        <v>2000</v>
      </c>
      <c r="L23" s="73">
        <f t="shared" si="0"/>
        <v>2000</v>
      </c>
      <c r="M23" s="70" t="s">
        <v>76</v>
      </c>
      <c r="N23" s="70" t="s">
        <v>171</v>
      </c>
      <c r="O23" s="71">
        <v>42495</v>
      </c>
      <c r="P23" t="s">
        <v>153</v>
      </c>
      <c r="T23" s="86"/>
    </row>
    <row r="24" spans="1:20" ht="15">
      <c r="A24" s="70" t="s">
        <v>165</v>
      </c>
      <c r="B24" s="70" t="s">
        <v>90</v>
      </c>
      <c r="C24" s="70">
        <v>289</v>
      </c>
      <c r="D24" s="70">
        <v>44464</v>
      </c>
      <c r="E24" s="70" t="s">
        <v>91</v>
      </c>
      <c r="F24" s="70" t="s">
        <v>75</v>
      </c>
      <c r="G24" s="70">
        <v>6</v>
      </c>
      <c r="H24" s="70">
        <v>2</v>
      </c>
      <c r="I24" s="70">
        <v>2</v>
      </c>
      <c r="J24" s="70">
        <v>230</v>
      </c>
      <c r="K24" s="70">
        <v>460</v>
      </c>
      <c r="L24" s="73">
        <f t="shared" si="0"/>
        <v>460</v>
      </c>
      <c r="M24" s="70" t="s">
        <v>76</v>
      </c>
      <c r="N24" s="70" t="s">
        <v>172</v>
      </c>
      <c r="O24" s="71">
        <v>42495</v>
      </c>
      <c r="P24" t="s">
        <v>153</v>
      </c>
      <c r="T24" s="5"/>
    </row>
    <row r="25" spans="1:20" ht="15">
      <c r="A25" s="70" t="s">
        <v>165</v>
      </c>
      <c r="B25" s="70" t="s">
        <v>90</v>
      </c>
      <c r="C25" s="70">
        <v>638</v>
      </c>
      <c r="D25" s="70">
        <v>23846</v>
      </c>
      <c r="E25" s="70" t="s">
        <v>110</v>
      </c>
      <c r="F25" s="70" t="s">
        <v>75</v>
      </c>
      <c r="G25" s="70">
        <v>8</v>
      </c>
      <c r="H25" s="70">
        <v>3</v>
      </c>
      <c r="I25" s="70">
        <v>3</v>
      </c>
      <c r="J25" s="70">
        <v>493</v>
      </c>
      <c r="K25" s="72">
        <v>1479</v>
      </c>
      <c r="L25" s="73">
        <f t="shared" si="0"/>
        <v>1479</v>
      </c>
      <c r="M25" s="70" t="s">
        <v>76</v>
      </c>
      <c r="N25" s="70" t="s">
        <v>172</v>
      </c>
      <c r="O25" s="71">
        <v>42495</v>
      </c>
      <c r="P25" t="s">
        <v>153</v>
      </c>
      <c r="T25" s="5"/>
    </row>
    <row r="26" spans="1:20" ht="45">
      <c r="A26" s="70" t="s">
        <v>165</v>
      </c>
      <c r="B26" s="70" t="s">
        <v>103</v>
      </c>
      <c r="C26" s="70">
        <v>606</v>
      </c>
      <c r="D26" s="70">
        <v>48250</v>
      </c>
      <c r="E26" s="70" t="s">
        <v>104</v>
      </c>
      <c r="F26" s="70" t="s">
        <v>75</v>
      </c>
      <c r="G26" s="70">
        <v>72</v>
      </c>
      <c r="H26" s="70">
        <v>16</v>
      </c>
      <c r="I26" s="70">
        <v>13</v>
      </c>
      <c r="J26" s="70">
        <v>291</v>
      </c>
      <c r="K26" s="72">
        <v>4656</v>
      </c>
      <c r="L26" s="73">
        <f t="shared" si="0"/>
        <v>3783</v>
      </c>
      <c r="M26" s="70" t="s">
        <v>76</v>
      </c>
      <c r="N26" s="70" t="s">
        <v>173</v>
      </c>
      <c r="O26" s="71">
        <v>42495</v>
      </c>
      <c r="P26" t="s">
        <v>153</v>
      </c>
      <c r="T26" s="5"/>
    </row>
    <row r="27" spans="1:20" ht="15">
      <c r="A27" s="70" t="s">
        <v>165</v>
      </c>
      <c r="B27" s="70" t="s">
        <v>82</v>
      </c>
      <c r="C27" s="70">
        <v>242</v>
      </c>
      <c r="D27" s="70">
        <v>26455</v>
      </c>
      <c r="E27" s="70" t="s">
        <v>83</v>
      </c>
      <c r="F27" s="70" t="s">
        <v>75</v>
      </c>
      <c r="G27" s="70">
        <v>40</v>
      </c>
      <c r="H27" s="70">
        <v>20</v>
      </c>
      <c r="I27" s="70">
        <v>20</v>
      </c>
      <c r="J27" s="70">
        <v>26.8</v>
      </c>
      <c r="K27" s="70">
        <v>536</v>
      </c>
      <c r="L27" s="73">
        <f t="shared" si="0"/>
        <v>536</v>
      </c>
      <c r="M27" s="70" t="s">
        <v>76</v>
      </c>
      <c r="N27" s="70" t="s">
        <v>174</v>
      </c>
      <c r="O27" s="71">
        <v>42495</v>
      </c>
      <c r="P27" t="s">
        <v>153</v>
      </c>
      <c r="T27" s="5"/>
    </row>
    <row r="28" spans="1:20" ht="15">
      <c r="A28" s="70" t="s">
        <v>165</v>
      </c>
      <c r="B28" s="70" t="s">
        <v>82</v>
      </c>
      <c r="C28" s="70">
        <v>429</v>
      </c>
      <c r="D28" s="70">
        <v>31417</v>
      </c>
      <c r="E28" s="70" t="s">
        <v>95</v>
      </c>
      <c r="F28" s="70" t="s">
        <v>75</v>
      </c>
      <c r="G28" s="70">
        <v>54</v>
      </c>
      <c r="H28" s="70">
        <v>27</v>
      </c>
      <c r="I28" s="70">
        <v>17</v>
      </c>
      <c r="J28" s="70">
        <v>254</v>
      </c>
      <c r="K28" s="72">
        <v>6858</v>
      </c>
      <c r="L28" s="73">
        <f t="shared" si="0"/>
        <v>4318</v>
      </c>
      <c r="M28" s="70" t="s">
        <v>76</v>
      </c>
      <c r="N28" s="70" t="s">
        <v>174</v>
      </c>
      <c r="O28" s="71">
        <v>42495</v>
      </c>
      <c r="P28" t="s">
        <v>153</v>
      </c>
      <c r="T28" s="86"/>
    </row>
    <row r="29" spans="1:20" ht="45">
      <c r="A29" s="70" t="s">
        <v>175</v>
      </c>
      <c r="B29" s="70" t="s">
        <v>111</v>
      </c>
      <c r="C29" s="70">
        <v>200</v>
      </c>
      <c r="D29" s="70">
        <v>23766</v>
      </c>
      <c r="E29" s="70" t="s">
        <v>112</v>
      </c>
      <c r="F29" s="70" t="s">
        <v>113</v>
      </c>
      <c r="G29" s="70">
        <v>66</v>
      </c>
      <c r="H29" s="70">
        <v>2</v>
      </c>
      <c r="I29" s="70">
        <v>2</v>
      </c>
      <c r="J29" s="70">
        <v>48.9</v>
      </c>
      <c r="K29" s="70">
        <v>97.8</v>
      </c>
      <c r="L29" s="73">
        <f t="shared" si="0"/>
        <v>97.8</v>
      </c>
      <c r="M29" s="70" t="s">
        <v>76</v>
      </c>
      <c r="N29" s="70" t="s">
        <v>176</v>
      </c>
      <c r="O29" s="71">
        <v>42499</v>
      </c>
      <c r="P29" t="s">
        <v>153</v>
      </c>
      <c r="T29" s="86"/>
    </row>
    <row r="30" spans="1:20" ht="30">
      <c r="A30" s="70" t="s">
        <v>177</v>
      </c>
      <c r="B30" s="70" t="s">
        <v>127</v>
      </c>
      <c r="C30" s="70">
        <v>113</v>
      </c>
      <c r="D30" s="70">
        <v>62896</v>
      </c>
      <c r="E30" s="70" t="s">
        <v>128</v>
      </c>
      <c r="F30" s="70" t="s">
        <v>129</v>
      </c>
      <c r="G30" s="70">
        <v>20</v>
      </c>
      <c r="H30" s="70">
        <v>10</v>
      </c>
      <c r="I30" s="70">
        <v>8</v>
      </c>
      <c r="J30" s="70">
        <v>148</v>
      </c>
      <c r="K30" s="72">
        <v>1480</v>
      </c>
      <c r="L30" s="73">
        <f t="shared" si="0"/>
        <v>1184</v>
      </c>
      <c r="M30" s="70" t="s">
        <v>76</v>
      </c>
      <c r="N30" s="70" t="s">
        <v>178</v>
      </c>
      <c r="O30" s="71">
        <v>42500</v>
      </c>
      <c r="P30" t="s">
        <v>153</v>
      </c>
      <c r="T30" s="5"/>
    </row>
    <row r="31" spans="1:20" ht="30">
      <c r="A31" s="70" t="s">
        <v>177</v>
      </c>
      <c r="B31" s="70" t="s">
        <v>121</v>
      </c>
      <c r="C31" s="70">
        <v>38</v>
      </c>
      <c r="D31" s="70">
        <v>65324</v>
      </c>
      <c r="E31" s="70" t="s">
        <v>122</v>
      </c>
      <c r="F31" s="70" t="s">
        <v>79</v>
      </c>
      <c r="G31" s="70">
        <v>2</v>
      </c>
      <c r="H31" s="70">
        <v>1</v>
      </c>
      <c r="I31" s="70">
        <v>1</v>
      </c>
      <c r="J31" s="72">
        <v>2137.87</v>
      </c>
      <c r="K31" s="72">
        <v>2137.87</v>
      </c>
      <c r="L31" s="73">
        <f t="shared" si="0"/>
        <v>2137.87</v>
      </c>
      <c r="M31" s="70" t="s">
        <v>76</v>
      </c>
      <c r="N31" s="70" t="s">
        <v>179</v>
      </c>
      <c r="O31" s="71">
        <v>42500</v>
      </c>
      <c r="P31" t="s">
        <v>153</v>
      </c>
      <c r="T31" s="86"/>
    </row>
    <row r="32" spans="1:20" ht="30">
      <c r="A32" s="70" t="s">
        <v>177</v>
      </c>
      <c r="B32" s="70" t="s">
        <v>136</v>
      </c>
      <c r="C32" s="70">
        <v>200</v>
      </c>
      <c r="D32" s="70">
        <v>64808</v>
      </c>
      <c r="E32" s="70" t="s">
        <v>137</v>
      </c>
      <c r="F32" s="70" t="s">
        <v>48</v>
      </c>
      <c r="G32" s="70">
        <v>80</v>
      </c>
      <c r="H32" s="70">
        <v>40</v>
      </c>
      <c r="I32" s="70">
        <v>40</v>
      </c>
      <c r="J32" s="70">
        <v>1.72</v>
      </c>
      <c r="K32" s="70">
        <v>68.8</v>
      </c>
      <c r="L32" s="73">
        <f t="shared" si="0"/>
        <v>68.8</v>
      </c>
      <c r="M32" s="70" t="s">
        <v>76</v>
      </c>
      <c r="N32" s="70" t="s">
        <v>180</v>
      </c>
      <c r="O32" s="71">
        <v>42500</v>
      </c>
      <c r="P32" t="s">
        <v>153</v>
      </c>
      <c r="T32" s="5"/>
    </row>
    <row r="33" spans="1:20" ht="30">
      <c r="A33" s="70" t="s">
        <v>177</v>
      </c>
      <c r="B33" s="70" t="s">
        <v>132</v>
      </c>
      <c r="C33" s="70">
        <v>140</v>
      </c>
      <c r="D33" s="70">
        <v>64896</v>
      </c>
      <c r="E33" s="70" t="s">
        <v>133</v>
      </c>
      <c r="F33" s="70" t="s">
        <v>48</v>
      </c>
      <c r="G33" s="70">
        <v>90</v>
      </c>
      <c r="H33" s="70">
        <v>45</v>
      </c>
      <c r="I33" s="70">
        <v>45</v>
      </c>
      <c r="J33" s="70">
        <v>4.7</v>
      </c>
      <c r="K33" s="70">
        <v>211.5</v>
      </c>
      <c r="L33" s="73">
        <f t="shared" si="0"/>
        <v>211.5</v>
      </c>
      <c r="M33" s="70" t="s">
        <v>76</v>
      </c>
      <c r="N33" s="70" t="s">
        <v>181</v>
      </c>
      <c r="O33" s="71">
        <v>42500</v>
      </c>
      <c r="P33" t="s">
        <v>153</v>
      </c>
      <c r="T33" s="5"/>
    </row>
    <row r="34" spans="1:20" ht="15">
      <c r="A34" s="70" t="s">
        <v>177</v>
      </c>
      <c r="B34" s="70" t="s">
        <v>134</v>
      </c>
      <c r="C34" s="70">
        <v>161</v>
      </c>
      <c r="D34" s="70">
        <v>42737</v>
      </c>
      <c r="E34" s="70" t="s">
        <v>135</v>
      </c>
      <c r="F34" s="70" t="s">
        <v>48</v>
      </c>
      <c r="G34" s="70">
        <v>4</v>
      </c>
      <c r="H34" s="70">
        <v>2</v>
      </c>
      <c r="I34" s="70">
        <v>2</v>
      </c>
      <c r="J34" s="70">
        <v>18.9</v>
      </c>
      <c r="K34" s="70">
        <v>37.8</v>
      </c>
      <c r="L34" s="73">
        <f t="shared" si="0"/>
        <v>37.8</v>
      </c>
      <c r="M34" s="70" t="s">
        <v>76</v>
      </c>
      <c r="N34" s="70" t="s">
        <v>182</v>
      </c>
      <c r="O34" s="71">
        <v>42500</v>
      </c>
      <c r="P34" t="s">
        <v>153</v>
      </c>
      <c r="T34" s="5"/>
    </row>
    <row r="35" spans="1:20" ht="15">
      <c r="A35" s="70" t="s">
        <v>177</v>
      </c>
      <c r="B35" s="70" t="s">
        <v>118</v>
      </c>
      <c r="C35" s="70">
        <v>36</v>
      </c>
      <c r="D35" s="70">
        <v>42907</v>
      </c>
      <c r="E35" s="70" t="s">
        <v>119</v>
      </c>
      <c r="F35" s="70" t="s">
        <v>79</v>
      </c>
      <c r="G35" s="70">
        <v>8</v>
      </c>
      <c r="H35" s="70">
        <v>1</v>
      </c>
      <c r="I35" s="70">
        <v>1</v>
      </c>
      <c r="J35" s="70">
        <v>37.5</v>
      </c>
      <c r="K35" s="70">
        <v>37.5</v>
      </c>
      <c r="L35" s="73">
        <f t="shared" si="0"/>
        <v>37.5</v>
      </c>
      <c r="M35" s="70" t="s">
        <v>76</v>
      </c>
      <c r="N35" s="70" t="s">
        <v>183</v>
      </c>
      <c r="O35" s="71">
        <v>42500</v>
      </c>
      <c r="P35" t="s">
        <v>153</v>
      </c>
      <c r="T35" s="5"/>
    </row>
    <row r="36" spans="1:20" ht="15">
      <c r="A36" s="70" t="s">
        <v>177</v>
      </c>
      <c r="B36" s="70" t="s">
        <v>118</v>
      </c>
      <c r="C36" s="70">
        <v>37</v>
      </c>
      <c r="D36" s="70">
        <v>42908</v>
      </c>
      <c r="E36" s="70" t="s">
        <v>120</v>
      </c>
      <c r="F36" s="70" t="s">
        <v>79</v>
      </c>
      <c r="G36" s="70">
        <v>14</v>
      </c>
      <c r="H36" s="70">
        <v>1</v>
      </c>
      <c r="I36" s="70">
        <v>1</v>
      </c>
      <c r="J36" s="70">
        <v>26</v>
      </c>
      <c r="K36" s="70">
        <v>26</v>
      </c>
      <c r="L36" s="73">
        <f t="shared" si="0"/>
        <v>26</v>
      </c>
      <c r="M36" s="70" t="s">
        <v>76</v>
      </c>
      <c r="N36" s="70" t="s">
        <v>183</v>
      </c>
      <c r="O36" s="71">
        <v>42500</v>
      </c>
      <c r="P36" t="s">
        <v>153</v>
      </c>
      <c r="T36" s="86"/>
    </row>
    <row r="37" spans="1:20" ht="30">
      <c r="A37" s="70" t="s">
        <v>184</v>
      </c>
      <c r="B37" s="70" t="s">
        <v>140</v>
      </c>
      <c r="C37" s="70">
        <v>24</v>
      </c>
      <c r="D37" s="70">
        <v>18871</v>
      </c>
      <c r="E37" s="70" t="s">
        <v>141</v>
      </c>
      <c r="F37" s="70" t="s">
        <v>48</v>
      </c>
      <c r="G37" s="70">
        <v>146</v>
      </c>
      <c r="H37" s="70">
        <v>28</v>
      </c>
      <c r="I37" s="70">
        <v>8</v>
      </c>
      <c r="J37" s="70">
        <v>7.46</v>
      </c>
      <c r="K37" s="70">
        <v>208.88</v>
      </c>
      <c r="L37" s="73">
        <f t="shared" si="0"/>
        <v>59.68</v>
      </c>
      <c r="M37" s="70" t="s">
        <v>76</v>
      </c>
      <c r="N37" s="70" t="s">
        <v>185</v>
      </c>
      <c r="O37" s="71">
        <v>42500</v>
      </c>
      <c r="P37" t="s">
        <v>153</v>
      </c>
      <c r="T37" s="86"/>
    </row>
    <row r="38" spans="1:20" ht="30">
      <c r="A38" s="70" t="s">
        <v>184</v>
      </c>
      <c r="B38" s="70" t="s">
        <v>140</v>
      </c>
      <c r="C38" s="70">
        <v>46</v>
      </c>
      <c r="D38" s="70">
        <v>12406</v>
      </c>
      <c r="E38" s="70" t="s">
        <v>142</v>
      </c>
      <c r="F38" s="70" t="s">
        <v>97</v>
      </c>
      <c r="G38" s="70">
        <v>34</v>
      </c>
      <c r="H38" s="70">
        <v>10</v>
      </c>
      <c r="I38" s="70">
        <v>10</v>
      </c>
      <c r="J38" s="70">
        <v>31.5</v>
      </c>
      <c r="K38" s="70">
        <v>315</v>
      </c>
      <c r="L38" s="73">
        <f aca="true" t="shared" si="1" ref="L38:L65">I38*J38</f>
        <v>315</v>
      </c>
      <c r="M38" s="70" t="s">
        <v>76</v>
      </c>
      <c r="N38" s="70" t="s">
        <v>185</v>
      </c>
      <c r="O38" s="71">
        <v>42500</v>
      </c>
      <c r="P38" t="s">
        <v>153</v>
      </c>
      <c r="T38" s="86"/>
    </row>
    <row r="39" spans="1:20" ht="15">
      <c r="A39" s="70" t="s">
        <v>184</v>
      </c>
      <c r="B39" s="70" t="s">
        <v>138</v>
      </c>
      <c r="C39" s="70">
        <v>19</v>
      </c>
      <c r="D39" s="70">
        <v>18911</v>
      </c>
      <c r="E39" s="70" t="s">
        <v>139</v>
      </c>
      <c r="F39" s="70" t="s">
        <v>79</v>
      </c>
      <c r="G39" s="70">
        <v>142</v>
      </c>
      <c r="H39" s="70">
        <v>11</v>
      </c>
      <c r="I39" s="70">
        <v>2</v>
      </c>
      <c r="J39" s="70">
        <v>8.65</v>
      </c>
      <c r="K39" s="70">
        <v>95.15</v>
      </c>
      <c r="L39" s="73">
        <f t="shared" si="1"/>
        <v>17.3</v>
      </c>
      <c r="M39" s="70" t="s">
        <v>76</v>
      </c>
      <c r="N39" s="70" t="s">
        <v>186</v>
      </c>
      <c r="O39" s="71">
        <v>42500</v>
      </c>
      <c r="P39" t="s">
        <v>153</v>
      </c>
      <c r="T39" s="86"/>
    </row>
    <row r="40" spans="1:20" ht="75">
      <c r="A40" s="70" t="s">
        <v>184</v>
      </c>
      <c r="B40" s="70" t="s">
        <v>138</v>
      </c>
      <c r="C40" s="70">
        <v>100</v>
      </c>
      <c r="D40" s="70">
        <v>48553</v>
      </c>
      <c r="E40" s="70" t="s">
        <v>143</v>
      </c>
      <c r="F40" s="70" t="s">
        <v>97</v>
      </c>
      <c r="G40" s="70">
        <v>84</v>
      </c>
      <c r="H40" s="70">
        <v>8</v>
      </c>
      <c r="I40" s="70">
        <v>4</v>
      </c>
      <c r="J40" s="70">
        <v>52.25</v>
      </c>
      <c r="K40" s="70">
        <v>418</v>
      </c>
      <c r="L40" s="73">
        <f t="shared" si="1"/>
        <v>209</v>
      </c>
      <c r="M40" s="70" t="s">
        <v>76</v>
      </c>
      <c r="N40" s="70" t="s">
        <v>186</v>
      </c>
      <c r="O40" s="71">
        <v>42500</v>
      </c>
      <c r="P40" t="s">
        <v>153</v>
      </c>
      <c r="T40" s="86"/>
    </row>
    <row r="41" spans="1:20" ht="15">
      <c r="A41" s="70" t="s">
        <v>184</v>
      </c>
      <c r="B41" s="70" t="s">
        <v>114</v>
      </c>
      <c r="C41" s="70">
        <v>123</v>
      </c>
      <c r="D41" s="70">
        <v>65402</v>
      </c>
      <c r="E41" s="70" t="s">
        <v>144</v>
      </c>
      <c r="F41" s="70" t="s">
        <v>48</v>
      </c>
      <c r="G41" s="70">
        <v>4</v>
      </c>
      <c r="H41" s="70">
        <v>2</v>
      </c>
      <c r="I41" s="70">
        <v>2</v>
      </c>
      <c r="J41" s="70">
        <v>11.2</v>
      </c>
      <c r="K41" s="70">
        <v>22.4</v>
      </c>
      <c r="L41" s="73">
        <f t="shared" si="1"/>
        <v>22.4</v>
      </c>
      <c r="M41" s="70" t="s">
        <v>76</v>
      </c>
      <c r="N41" s="70" t="s">
        <v>187</v>
      </c>
      <c r="O41" s="71">
        <v>42500</v>
      </c>
      <c r="P41" t="s">
        <v>153</v>
      </c>
      <c r="T41" s="86"/>
    </row>
    <row r="42" spans="1:20" ht="15">
      <c r="A42" s="70" t="s">
        <v>184</v>
      </c>
      <c r="B42" s="70" t="s">
        <v>114</v>
      </c>
      <c r="C42" s="70">
        <v>128</v>
      </c>
      <c r="D42" s="70">
        <v>65407</v>
      </c>
      <c r="E42" s="70" t="s">
        <v>145</v>
      </c>
      <c r="F42" s="70" t="s">
        <v>48</v>
      </c>
      <c r="G42" s="70">
        <v>8</v>
      </c>
      <c r="H42" s="70">
        <v>4</v>
      </c>
      <c r="I42" s="70">
        <v>2</v>
      </c>
      <c r="J42" s="70">
        <v>18</v>
      </c>
      <c r="K42" s="70">
        <v>72</v>
      </c>
      <c r="L42" s="73">
        <f t="shared" si="1"/>
        <v>36</v>
      </c>
      <c r="M42" s="70" t="s">
        <v>76</v>
      </c>
      <c r="N42" s="70" t="s">
        <v>187</v>
      </c>
      <c r="O42" s="71">
        <v>42500</v>
      </c>
      <c r="P42" t="s">
        <v>153</v>
      </c>
      <c r="T42" s="86"/>
    </row>
    <row r="43" spans="1:20" ht="15">
      <c r="A43" s="70" t="s">
        <v>184</v>
      </c>
      <c r="B43" s="70" t="s">
        <v>114</v>
      </c>
      <c r="C43" s="70">
        <v>164</v>
      </c>
      <c r="D43" s="70">
        <v>65409</v>
      </c>
      <c r="E43" s="70" t="s">
        <v>146</v>
      </c>
      <c r="F43" s="70" t="s">
        <v>48</v>
      </c>
      <c r="G43" s="70">
        <v>4</v>
      </c>
      <c r="H43" s="70">
        <v>2</v>
      </c>
      <c r="I43" s="70">
        <v>2</v>
      </c>
      <c r="J43" s="70">
        <v>17</v>
      </c>
      <c r="K43" s="70">
        <v>34</v>
      </c>
      <c r="L43" s="73">
        <f t="shared" si="1"/>
        <v>34</v>
      </c>
      <c r="M43" s="70" t="s">
        <v>76</v>
      </c>
      <c r="N43" s="70" t="s">
        <v>187</v>
      </c>
      <c r="O43" s="71">
        <v>42500</v>
      </c>
      <c r="P43" t="s">
        <v>153</v>
      </c>
      <c r="T43" s="5"/>
    </row>
    <row r="44" spans="1:20" ht="60">
      <c r="A44" s="70" t="s">
        <v>177</v>
      </c>
      <c r="B44" s="70" t="s">
        <v>114</v>
      </c>
      <c r="C44" s="70">
        <v>7</v>
      </c>
      <c r="D44" s="70">
        <v>23994</v>
      </c>
      <c r="E44" s="70" t="s">
        <v>115</v>
      </c>
      <c r="F44" s="70" t="s">
        <v>48</v>
      </c>
      <c r="G44" s="70">
        <v>20</v>
      </c>
      <c r="H44" s="70">
        <v>10</v>
      </c>
      <c r="I44" s="70">
        <v>5</v>
      </c>
      <c r="J44" s="70">
        <v>85</v>
      </c>
      <c r="K44" s="70">
        <v>850</v>
      </c>
      <c r="L44" s="73">
        <f t="shared" si="1"/>
        <v>425</v>
      </c>
      <c r="M44" s="70" t="s">
        <v>76</v>
      </c>
      <c r="N44" s="70" t="s">
        <v>188</v>
      </c>
      <c r="O44" s="71">
        <v>42502</v>
      </c>
      <c r="P44" t="s">
        <v>153</v>
      </c>
      <c r="T44" s="5"/>
    </row>
    <row r="45" spans="1:20" ht="30">
      <c r="A45" s="70" t="s">
        <v>177</v>
      </c>
      <c r="B45" s="70" t="s">
        <v>114</v>
      </c>
      <c r="C45" s="70">
        <v>21</v>
      </c>
      <c r="D45" s="70">
        <v>25780</v>
      </c>
      <c r="E45" s="70" t="s">
        <v>116</v>
      </c>
      <c r="F45" s="70" t="s">
        <v>48</v>
      </c>
      <c r="G45" s="70">
        <v>56</v>
      </c>
      <c r="H45" s="70">
        <v>1</v>
      </c>
      <c r="I45" s="70">
        <v>1</v>
      </c>
      <c r="J45" s="70">
        <v>56.6</v>
      </c>
      <c r="K45" s="70">
        <v>56.6</v>
      </c>
      <c r="L45" s="73">
        <f t="shared" si="1"/>
        <v>56.6</v>
      </c>
      <c r="M45" s="70" t="s">
        <v>76</v>
      </c>
      <c r="N45" s="70" t="s">
        <v>188</v>
      </c>
      <c r="O45" s="71">
        <v>42502</v>
      </c>
      <c r="P45" t="s">
        <v>153</v>
      </c>
      <c r="T45" s="5"/>
    </row>
    <row r="46" spans="1:20" ht="15">
      <c r="A46" s="70" t="s">
        <v>177</v>
      </c>
      <c r="B46" s="70" t="s">
        <v>114</v>
      </c>
      <c r="C46" s="70">
        <v>22</v>
      </c>
      <c r="D46" s="70">
        <v>16669</v>
      </c>
      <c r="E46" s="70" t="s">
        <v>117</v>
      </c>
      <c r="F46" s="70" t="s">
        <v>48</v>
      </c>
      <c r="G46" s="70">
        <v>4</v>
      </c>
      <c r="H46" s="70">
        <v>2</v>
      </c>
      <c r="I46" s="70">
        <v>2</v>
      </c>
      <c r="J46" s="70">
        <v>100</v>
      </c>
      <c r="K46" s="70">
        <v>200</v>
      </c>
      <c r="L46" s="73">
        <f t="shared" si="1"/>
        <v>200</v>
      </c>
      <c r="M46" s="70" t="s">
        <v>76</v>
      </c>
      <c r="N46" s="70" t="s">
        <v>188</v>
      </c>
      <c r="O46" s="71">
        <v>42502</v>
      </c>
      <c r="P46" t="s">
        <v>153</v>
      </c>
      <c r="T46" s="5"/>
    </row>
    <row r="47" spans="1:20" ht="60">
      <c r="A47" s="70" t="s">
        <v>177</v>
      </c>
      <c r="B47" s="70" t="s">
        <v>114</v>
      </c>
      <c r="C47" s="70">
        <v>42</v>
      </c>
      <c r="D47" s="70">
        <v>64824</v>
      </c>
      <c r="E47" s="70" t="s">
        <v>123</v>
      </c>
      <c r="F47" s="70" t="s">
        <v>48</v>
      </c>
      <c r="G47" s="70">
        <v>20</v>
      </c>
      <c r="H47" s="70">
        <v>10</v>
      </c>
      <c r="I47" s="70">
        <v>10</v>
      </c>
      <c r="J47" s="70">
        <v>45.3</v>
      </c>
      <c r="K47" s="70">
        <v>453</v>
      </c>
      <c r="L47" s="73">
        <f t="shared" si="1"/>
        <v>453</v>
      </c>
      <c r="M47" s="70" t="s">
        <v>76</v>
      </c>
      <c r="N47" s="70" t="s">
        <v>188</v>
      </c>
      <c r="O47" s="71">
        <v>42502</v>
      </c>
      <c r="P47" t="s">
        <v>153</v>
      </c>
      <c r="T47" s="5"/>
    </row>
    <row r="48" spans="1:20" ht="15">
      <c r="A48" s="70" t="s">
        <v>177</v>
      </c>
      <c r="B48" s="70" t="s">
        <v>114</v>
      </c>
      <c r="C48" s="70">
        <v>54</v>
      </c>
      <c r="D48" s="70">
        <v>47118</v>
      </c>
      <c r="E48" s="70" t="s">
        <v>124</v>
      </c>
      <c r="F48" s="70" t="s">
        <v>48</v>
      </c>
      <c r="G48" s="70">
        <v>40</v>
      </c>
      <c r="H48" s="70">
        <v>20</v>
      </c>
      <c r="I48" s="70">
        <v>5</v>
      </c>
      <c r="J48" s="70">
        <v>3.58</v>
      </c>
      <c r="K48" s="70">
        <v>71.6</v>
      </c>
      <c r="L48" s="73">
        <f t="shared" si="1"/>
        <v>17.9</v>
      </c>
      <c r="M48" s="70" t="s">
        <v>76</v>
      </c>
      <c r="N48" s="70" t="s">
        <v>188</v>
      </c>
      <c r="O48" s="71">
        <v>42502</v>
      </c>
      <c r="P48" t="s">
        <v>153</v>
      </c>
      <c r="T48" s="86"/>
    </row>
    <row r="49" spans="1:20" ht="30">
      <c r="A49" s="70" t="s">
        <v>177</v>
      </c>
      <c r="B49" s="70" t="s">
        <v>114</v>
      </c>
      <c r="C49" s="70">
        <v>61</v>
      </c>
      <c r="D49" s="70">
        <v>47204</v>
      </c>
      <c r="E49" s="70" t="s">
        <v>125</v>
      </c>
      <c r="F49" s="70" t="s">
        <v>48</v>
      </c>
      <c r="G49" s="70">
        <v>24</v>
      </c>
      <c r="H49" s="70">
        <v>2</v>
      </c>
      <c r="I49" s="70">
        <v>2</v>
      </c>
      <c r="J49" s="70">
        <v>9.07</v>
      </c>
      <c r="K49" s="70">
        <v>18.14</v>
      </c>
      <c r="L49" s="73">
        <f t="shared" si="1"/>
        <v>18.14</v>
      </c>
      <c r="M49" s="70" t="s">
        <v>76</v>
      </c>
      <c r="N49" s="70" t="s">
        <v>188</v>
      </c>
      <c r="O49" s="71">
        <v>42502</v>
      </c>
      <c r="P49" t="s">
        <v>153</v>
      </c>
      <c r="T49" s="5"/>
    </row>
    <row r="50" spans="1:20" ht="60">
      <c r="A50" s="70" t="s">
        <v>177</v>
      </c>
      <c r="B50" s="70" t="s">
        <v>114</v>
      </c>
      <c r="C50" s="70">
        <v>96</v>
      </c>
      <c r="D50" s="70">
        <v>9603</v>
      </c>
      <c r="E50" s="70" t="s">
        <v>126</v>
      </c>
      <c r="F50" s="70" t="s">
        <v>97</v>
      </c>
      <c r="G50" s="70">
        <v>200</v>
      </c>
      <c r="H50" s="70">
        <v>50</v>
      </c>
      <c r="I50" s="70">
        <v>50</v>
      </c>
      <c r="J50" s="70">
        <v>2.2</v>
      </c>
      <c r="K50" s="70">
        <v>110</v>
      </c>
      <c r="L50" s="73">
        <f t="shared" si="1"/>
        <v>110.00000000000001</v>
      </c>
      <c r="M50" s="70" t="s">
        <v>76</v>
      </c>
      <c r="N50" s="70" t="s">
        <v>188</v>
      </c>
      <c r="O50" s="71">
        <v>42502</v>
      </c>
      <c r="P50" t="s">
        <v>153</v>
      </c>
      <c r="T50" s="86"/>
    </row>
    <row r="51" spans="1:20" ht="30">
      <c r="A51" s="70" t="s">
        <v>177</v>
      </c>
      <c r="B51" s="70" t="s">
        <v>114</v>
      </c>
      <c r="C51" s="70">
        <v>135</v>
      </c>
      <c r="D51" s="70">
        <v>51503</v>
      </c>
      <c r="E51" s="70" t="s">
        <v>130</v>
      </c>
      <c r="F51" s="70" t="s">
        <v>97</v>
      </c>
      <c r="G51" s="70">
        <v>240</v>
      </c>
      <c r="H51" s="70">
        <v>100</v>
      </c>
      <c r="I51" s="70">
        <v>100</v>
      </c>
      <c r="J51" s="70">
        <v>6.8</v>
      </c>
      <c r="K51" s="70">
        <v>680</v>
      </c>
      <c r="L51" s="73">
        <f t="shared" si="1"/>
        <v>680</v>
      </c>
      <c r="M51" s="70" t="s">
        <v>76</v>
      </c>
      <c r="N51" s="70" t="s">
        <v>188</v>
      </c>
      <c r="O51" s="71">
        <v>42502</v>
      </c>
      <c r="P51" t="s">
        <v>153</v>
      </c>
      <c r="T51" s="5"/>
    </row>
    <row r="52" spans="1:20" ht="30">
      <c r="A52" s="70" t="s">
        <v>177</v>
      </c>
      <c r="B52" s="70" t="s">
        <v>114</v>
      </c>
      <c r="C52" s="70">
        <v>137</v>
      </c>
      <c r="D52" s="70">
        <v>62695</v>
      </c>
      <c r="E52" s="70" t="s">
        <v>131</v>
      </c>
      <c r="F52" s="70" t="s">
        <v>129</v>
      </c>
      <c r="G52" s="70">
        <v>524</v>
      </c>
      <c r="H52" s="70">
        <v>222</v>
      </c>
      <c r="I52" s="70">
        <v>222</v>
      </c>
      <c r="J52" s="70">
        <v>1.34</v>
      </c>
      <c r="K52" s="70">
        <v>297.48</v>
      </c>
      <c r="L52" s="73">
        <f t="shared" si="1"/>
        <v>297.48</v>
      </c>
      <c r="M52" s="70" t="s">
        <v>76</v>
      </c>
      <c r="N52" s="70" t="s">
        <v>188</v>
      </c>
      <c r="O52" s="71">
        <v>42502</v>
      </c>
      <c r="P52" t="s">
        <v>153</v>
      </c>
      <c r="T52" s="5"/>
    </row>
    <row r="53" spans="1:20" ht="30">
      <c r="A53" s="80">
        <v>42370</v>
      </c>
      <c r="B53" s="70" t="s">
        <v>189</v>
      </c>
      <c r="C53" s="70">
        <v>139</v>
      </c>
      <c r="D53" s="70">
        <v>17294</v>
      </c>
      <c r="E53" s="70" t="s">
        <v>190</v>
      </c>
      <c r="F53" s="70" t="s">
        <v>79</v>
      </c>
      <c r="G53" s="70">
        <v>4</v>
      </c>
      <c r="H53" s="70">
        <v>2</v>
      </c>
      <c r="I53" s="70">
        <v>2</v>
      </c>
      <c r="J53" s="70">
        <v>808.07</v>
      </c>
      <c r="K53" s="72">
        <v>1616.14</v>
      </c>
      <c r="L53" s="70">
        <f t="shared" si="1"/>
        <v>1616.14</v>
      </c>
      <c r="M53" s="70" t="s">
        <v>76</v>
      </c>
      <c r="N53" s="70" t="s">
        <v>191</v>
      </c>
      <c r="O53" s="71">
        <v>42556</v>
      </c>
      <c r="P53" t="s">
        <v>153</v>
      </c>
      <c r="T53" s="86"/>
    </row>
    <row r="54" spans="1:20" ht="15">
      <c r="A54" s="70" t="s">
        <v>165</v>
      </c>
      <c r="B54" s="70" t="s">
        <v>73</v>
      </c>
      <c r="C54" s="70">
        <v>526</v>
      </c>
      <c r="D54" s="70">
        <v>65025</v>
      </c>
      <c r="E54" s="70" t="s">
        <v>100</v>
      </c>
      <c r="F54" s="70" t="s">
        <v>79</v>
      </c>
      <c r="G54" s="70">
        <v>6</v>
      </c>
      <c r="H54" s="70">
        <v>3</v>
      </c>
      <c r="I54" s="70">
        <v>3</v>
      </c>
      <c r="J54" s="70">
        <v>137</v>
      </c>
      <c r="K54" s="70">
        <v>411</v>
      </c>
      <c r="L54" s="70">
        <f t="shared" si="1"/>
        <v>411</v>
      </c>
      <c r="M54" s="70" t="s">
        <v>76</v>
      </c>
      <c r="N54" s="70" t="s">
        <v>192</v>
      </c>
      <c r="O54" s="71">
        <v>42569</v>
      </c>
      <c r="P54" t="s">
        <v>153</v>
      </c>
      <c r="T54" s="86"/>
    </row>
    <row r="55" spans="1:20" ht="15">
      <c r="A55" s="80">
        <v>42370</v>
      </c>
      <c r="B55" s="70" t="s">
        <v>84</v>
      </c>
      <c r="C55" s="70">
        <v>77</v>
      </c>
      <c r="D55" s="70">
        <v>44778</v>
      </c>
      <c r="E55" s="70" t="s">
        <v>193</v>
      </c>
      <c r="F55" s="70" t="s">
        <v>79</v>
      </c>
      <c r="G55" s="70">
        <v>2</v>
      </c>
      <c r="H55" s="70">
        <v>1</v>
      </c>
      <c r="I55" s="70">
        <v>1</v>
      </c>
      <c r="J55" s="70">
        <v>94.88</v>
      </c>
      <c r="K55" s="70">
        <v>94.88</v>
      </c>
      <c r="L55" s="70">
        <f t="shared" si="1"/>
        <v>94.88</v>
      </c>
      <c r="M55" s="70" t="s">
        <v>76</v>
      </c>
      <c r="N55" s="70" t="s">
        <v>194</v>
      </c>
      <c r="O55" s="71">
        <v>42573</v>
      </c>
      <c r="P55" t="s">
        <v>153</v>
      </c>
      <c r="T55" s="5"/>
    </row>
    <row r="56" spans="1:20" ht="15">
      <c r="A56" s="80">
        <v>42370</v>
      </c>
      <c r="B56" s="70" t="s">
        <v>84</v>
      </c>
      <c r="C56" s="70">
        <v>104</v>
      </c>
      <c r="D56" s="70">
        <v>31632</v>
      </c>
      <c r="E56" s="70" t="s">
        <v>74</v>
      </c>
      <c r="F56" s="70" t="s">
        <v>75</v>
      </c>
      <c r="G56" s="70">
        <v>18</v>
      </c>
      <c r="H56" s="70">
        <v>9</v>
      </c>
      <c r="I56" s="70">
        <v>2</v>
      </c>
      <c r="J56" s="70">
        <v>119</v>
      </c>
      <c r="K56" s="72">
        <v>1071</v>
      </c>
      <c r="L56" s="70">
        <f t="shared" si="1"/>
        <v>238</v>
      </c>
      <c r="M56" s="70" t="s">
        <v>76</v>
      </c>
      <c r="N56" s="70" t="s">
        <v>194</v>
      </c>
      <c r="O56" s="71">
        <v>42573</v>
      </c>
      <c r="P56" t="s">
        <v>153</v>
      </c>
      <c r="T56" s="86"/>
    </row>
    <row r="57" spans="1:20" ht="45">
      <c r="A57" s="80">
        <v>42370</v>
      </c>
      <c r="B57" s="70" t="s">
        <v>84</v>
      </c>
      <c r="C57" s="70">
        <v>312</v>
      </c>
      <c r="D57" s="70">
        <v>65080</v>
      </c>
      <c r="E57" s="70" t="s">
        <v>85</v>
      </c>
      <c r="F57" s="70" t="s">
        <v>86</v>
      </c>
      <c r="G57" s="70">
        <v>2</v>
      </c>
      <c r="H57" s="70">
        <v>1</v>
      </c>
      <c r="I57" s="70">
        <v>1</v>
      </c>
      <c r="J57" s="70">
        <v>160</v>
      </c>
      <c r="K57" s="70">
        <v>160</v>
      </c>
      <c r="L57" s="70">
        <f t="shared" si="1"/>
        <v>160</v>
      </c>
      <c r="M57" s="70" t="s">
        <v>76</v>
      </c>
      <c r="N57" s="70" t="s">
        <v>194</v>
      </c>
      <c r="O57" s="71">
        <v>42573</v>
      </c>
      <c r="P57" t="s">
        <v>153</v>
      </c>
      <c r="T57" s="86"/>
    </row>
    <row r="58" spans="1:20" ht="45">
      <c r="A58" s="80">
        <v>42370</v>
      </c>
      <c r="B58" s="70" t="s">
        <v>84</v>
      </c>
      <c r="C58" s="70">
        <v>313</v>
      </c>
      <c r="D58" s="70">
        <v>65083</v>
      </c>
      <c r="E58" s="70" t="s">
        <v>87</v>
      </c>
      <c r="F58" s="70" t="s">
        <v>86</v>
      </c>
      <c r="G58" s="70">
        <v>2</v>
      </c>
      <c r="H58" s="70">
        <v>1</v>
      </c>
      <c r="I58" s="70">
        <v>1</v>
      </c>
      <c r="J58" s="70">
        <v>160</v>
      </c>
      <c r="K58" s="70">
        <v>160</v>
      </c>
      <c r="L58" s="70">
        <f t="shared" si="1"/>
        <v>160</v>
      </c>
      <c r="M58" s="70" t="s">
        <v>76</v>
      </c>
      <c r="N58" s="70" t="s">
        <v>194</v>
      </c>
      <c r="O58" s="71">
        <v>42573</v>
      </c>
      <c r="P58" t="s">
        <v>153</v>
      </c>
      <c r="T58" s="5"/>
    </row>
    <row r="59" spans="1:20" ht="45">
      <c r="A59" s="80">
        <v>42370</v>
      </c>
      <c r="B59" s="70" t="s">
        <v>84</v>
      </c>
      <c r="C59" s="70">
        <v>314</v>
      </c>
      <c r="D59" s="70">
        <v>65082</v>
      </c>
      <c r="E59" s="70" t="s">
        <v>88</v>
      </c>
      <c r="F59" s="70" t="s">
        <v>86</v>
      </c>
      <c r="G59" s="70">
        <v>2</v>
      </c>
      <c r="H59" s="70">
        <v>1</v>
      </c>
      <c r="I59" s="70">
        <v>1</v>
      </c>
      <c r="J59" s="70">
        <v>172</v>
      </c>
      <c r="K59" s="70">
        <v>172</v>
      </c>
      <c r="L59" s="70">
        <f t="shared" si="1"/>
        <v>172</v>
      </c>
      <c r="M59" s="70" t="s">
        <v>76</v>
      </c>
      <c r="N59" s="70" t="s">
        <v>194</v>
      </c>
      <c r="O59" s="71">
        <v>42573</v>
      </c>
      <c r="P59" s="63" t="s">
        <v>153</v>
      </c>
      <c r="T59" s="86"/>
    </row>
    <row r="60" spans="1:20" ht="60">
      <c r="A60" s="80">
        <v>42370</v>
      </c>
      <c r="B60" s="70" t="s">
        <v>84</v>
      </c>
      <c r="C60" s="70">
        <v>315</v>
      </c>
      <c r="D60" s="70">
        <v>65085</v>
      </c>
      <c r="E60" s="70" t="s">
        <v>89</v>
      </c>
      <c r="F60" s="70" t="s">
        <v>86</v>
      </c>
      <c r="G60" s="70">
        <v>2</v>
      </c>
      <c r="H60" s="70">
        <v>1</v>
      </c>
      <c r="I60" s="70">
        <v>1</v>
      </c>
      <c r="J60" s="70">
        <v>192</v>
      </c>
      <c r="K60" s="70">
        <v>192</v>
      </c>
      <c r="L60" s="70">
        <f t="shared" si="1"/>
        <v>192</v>
      </c>
      <c r="M60" s="70" t="s">
        <v>76</v>
      </c>
      <c r="N60" s="70" t="s">
        <v>194</v>
      </c>
      <c r="O60" s="71">
        <v>42573</v>
      </c>
      <c r="P60" s="63" t="s">
        <v>153</v>
      </c>
      <c r="T60" s="5"/>
    </row>
    <row r="61" spans="1:20" ht="45">
      <c r="A61" s="80">
        <v>42370</v>
      </c>
      <c r="B61" s="70" t="s">
        <v>84</v>
      </c>
      <c r="C61" s="70">
        <v>394</v>
      </c>
      <c r="D61" s="70">
        <v>64794</v>
      </c>
      <c r="E61" s="70" t="s">
        <v>195</v>
      </c>
      <c r="F61" s="70" t="s">
        <v>75</v>
      </c>
      <c r="G61" s="70">
        <v>8</v>
      </c>
      <c r="H61" s="70">
        <v>2</v>
      </c>
      <c r="I61" s="70">
        <v>2</v>
      </c>
      <c r="J61" s="70">
        <v>280</v>
      </c>
      <c r="K61" s="70">
        <v>560</v>
      </c>
      <c r="L61" s="70">
        <f t="shared" si="1"/>
        <v>560</v>
      </c>
      <c r="M61" s="70" t="s">
        <v>76</v>
      </c>
      <c r="N61" s="70" t="s">
        <v>194</v>
      </c>
      <c r="O61" s="71">
        <v>42573</v>
      </c>
      <c r="P61" s="63" t="s">
        <v>153</v>
      </c>
      <c r="T61" s="5"/>
    </row>
    <row r="62" spans="1:20" ht="15">
      <c r="A62" s="80">
        <v>42370</v>
      </c>
      <c r="B62" s="70" t="s">
        <v>84</v>
      </c>
      <c r="C62" s="70">
        <v>914</v>
      </c>
      <c r="D62" s="70">
        <v>52806</v>
      </c>
      <c r="E62" s="70" t="s">
        <v>196</v>
      </c>
      <c r="F62" s="70" t="s">
        <v>75</v>
      </c>
      <c r="G62" s="70">
        <v>2</v>
      </c>
      <c r="H62" s="70">
        <v>1</v>
      </c>
      <c r="I62" s="70">
        <v>1</v>
      </c>
      <c r="J62" s="70">
        <v>295</v>
      </c>
      <c r="K62" s="70">
        <v>295</v>
      </c>
      <c r="L62" s="70">
        <f t="shared" si="1"/>
        <v>295</v>
      </c>
      <c r="M62" s="70" t="s">
        <v>76</v>
      </c>
      <c r="N62" s="70" t="s">
        <v>194</v>
      </c>
      <c r="O62" s="71">
        <v>42573</v>
      </c>
      <c r="P62" s="63" t="s">
        <v>153</v>
      </c>
      <c r="T62" s="5"/>
    </row>
    <row r="63" spans="1:20" ht="15">
      <c r="A63" s="80">
        <v>42370</v>
      </c>
      <c r="B63" s="70" t="s">
        <v>197</v>
      </c>
      <c r="C63" s="70">
        <v>2</v>
      </c>
      <c r="D63" s="70">
        <v>44455</v>
      </c>
      <c r="E63" s="70" t="s">
        <v>198</v>
      </c>
      <c r="F63" s="70" t="s">
        <v>75</v>
      </c>
      <c r="G63" s="70">
        <v>8</v>
      </c>
      <c r="H63" s="70">
        <v>4</v>
      </c>
      <c r="I63" s="70">
        <v>2</v>
      </c>
      <c r="J63" s="70">
        <v>246.4</v>
      </c>
      <c r="K63" s="70">
        <v>985.6</v>
      </c>
      <c r="L63" s="70">
        <f t="shared" si="1"/>
        <v>492.8</v>
      </c>
      <c r="M63" s="70" t="s">
        <v>76</v>
      </c>
      <c r="N63" s="70" t="s">
        <v>199</v>
      </c>
      <c r="O63" s="71">
        <v>42573</v>
      </c>
      <c r="P63" s="63" t="s">
        <v>153</v>
      </c>
      <c r="T63" s="5"/>
    </row>
    <row r="64" spans="1:20" ht="45">
      <c r="A64" s="80">
        <v>42401</v>
      </c>
      <c r="B64" s="70" t="s">
        <v>127</v>
      </c>
      <c r="C64" s="70">
        <v>308</v>
      </c>
      <c r="D64" s="70">
        <v>24542</v>
      </c>
      <c r="E64" s="70" t="s">
        <v>200</v>
      </c>
      <c r="F64" s="70" t="s">
        <v>48</v>
      </c>
      <c r="G64" s="70">
        <v>30</v>
      </c>
      <c r="H64" s="70">
        <v>8</v>
      </c>
      <c r="I64" s="70">
        <v>2</v>
      </c>
      <c r="J64" s="70">
        <v>210</v>
      </c>
      <c r="K64" s="72">
        <v>1680</v>
      </c>
      <c r="L64" s="70">
        <f t="shared" si="1"/>
        <v>420</v>
      </c>
      <c r="M64" s="70" t="s">
        <v>76</v>
      </c>
      <c r="N64" s="70" t="s">
        <v>201</v>
      </c>
      <c r="O64" s="71">
        <v>42573</v>
      </c>
      <c r="P64" s="63" t="s">
        <v>153</v>
      </c>
      <c r="T64" s="86"/>
    </row>
    <row r="65" spans="1:20" ht="30">
      <c r="A65" s="80">
        <v>42370</v>
      </c>
      <c r="B65" s="70" t="s">
        <v>202</v>
      </c>
      <c r="C65" s="70">
        <v>78</v>
      </c>
      <c r="D65" s="70">
        <v>26750</v>
      </c>
      <c r="E65" s="70" t="s">
        <v>203</v>
      </c>
      <c r="F65" s="70" t="s">
        <v>79</v>
      </c>
      <c r="G65" s="70">
        <v>12</v>
      </c>
      <c r="H65" s="70">
        <v>6</v>
      </c>
      <c r="I65" s="70">
        <v>2</v>
      </c>
      <c r="J65" s="70">
        <v>134.99</v>
      </c>
      <c r="K65" s="70">
        <v>809.94</v>
      </c>
      <c r="L65" s="70">
        <f t="shared" si="1"/>
        <v>269.98</v>
      </c>
      <c r="M65" s="70" t="s">
        <v>76</v>
      </c>
      <c r="N65" s="70" t="s">
        <v>204</v>
      </c>
      <c r="O65" s="71">
        <v>42573</v>
      </c>
      <c r="P65" s="63" t="s">
        <v>153</v>
      </c>
      <c r="T65" s="86"/>
    </row>
    <row r="66" spans="1:20" ht="60">
      <c r="A66" s="80">
        <v>42370</v>
      </c>
      <c r="B66" s="70" t="s">
        <v>202</v>
      </c>
      <c r="C66" s="70">
        <v>120</v>
      </c>
      <c r="D66" s="70">
        <v>30471</v>
      </c>
      <c r="E66" s="70" t="s">
        <v>205</v>
      </c>
      <c r="F66" s="70" t="s">
        <v>206</v>
      </c>
      <c r="G66" s="70">
        <v>3266</v>
      </c>
      <c r="H66" s="70">
        <v>580</v>
      </c>
      <c r="I66" s="70">
        <v>525</v>
      </c>
      <c r="J66" s="70">
        <v>4.99</v>
      </c>
      <c r="K66" s="72">
        <v>2894.2</v>
      </c>
      <c r="L66" s="70">
        <f aca="true" t="shared" si="2" ref="L66:L129">I66*J66</f>
        <v>2619.75</v>
      </c>
      <c r="M66" s="70" t="s">
        <v>76</v>
      </c>
      <c r="N66" s="70" t="s">
        <v>204</v>
      </c>
      <c r="O66" s="71">
        <v>42573</v>
      </c>
      <c r="P66" s="63" t="s">
        <v>153</v>
      </c>
      <c r="T66" s="5"/>
    </row>
    <row r="67" spans="1:20" ht="30">
      <c r="A67" s="80">
        <v>42370</v>
      </c>
      <c r="B67" s="70" t="s">
        <v>202</v>
      </c>
      <c r="C67" s="70">
        <v>129</v>
      </c>
      <c r="D67" s="70">
        <v>7485</v>
      </c>
      <c r="E67" s="70" t="s">
        <v>207</v>
      </c>
      <c r="F67" s="70" t="s">
        <v>206</v>
      </c>
      <c r="G67" s="70">
        <v>12</v>
      </c>
      <c r="H67" s="70">
        <v>6</v>
      </c>
      <c r="I67" s="70">
        <v>1</v>
      </c>
      <c r="J67" s="70">
        <v>19.9</v>
      </c>
      <c r="K67" s="70">
        <v>119.4</v>
      </c>
      <c r="L67" s="70">
        <f t="shared" si="2"/>
        <v>19.9</v>
      </c>
      <c r="M67" s="70" t="s">
        <v>76</v>
      </c>
      <c r="N67" s="70" t="s">
        <v>204</v>
      </c>
      <c r="O67" s="71">
        <v>42573</v>
      </c>
      <c r="P67" s="63" t="s">
        <v>153</v>
      </c>
      <c r="T67" s="5"/>
    </row>
    <row r="68" spans="1:20" ht="30">
      <c r="A68" s="80">
        <v>42370</v>
      </c>
      <c r="B68" s="70" t="s">
        <v>202</v>
      </c>
      <c r="C68" s="70">
        <v>130</v>
      </c>
      <c r="D68" s="70">
        <v>2917</v>
      </c>
      <c r="E68" s="70" t="s">
        <v>208</v>
      </c>
      <c r="F68" s="70" t="s">
        <v>206</v>
      </c>
      <c r="G68" s="70">
        <v>166</v>
      </c>
      <c r="H68" s="70">
        <v>46</v>
      </c>
      <c r="I68" s="70">
        <v>36</v>
      </c>
      <c r="J68" s="70">
        <v>15.34</v>
      </c>
      <c r="K68" s="70">
        <v>705.64</v>
      </c>
      <c r="L68" s="70">
        <f t="shared" si="2"/>
        <v>552.24</v>
      </c>
      <c r="M68" s="70" t="s">
        <v>76</v>
      </c>
      <c r="N68" s="70" t="s">
        <v>204</v>
      </c>
      <c r="O68" s="71">
        <v>42573</v>
      </c>
      <c r="P68" s="63" t="s">
        <v>153</v>
      </c>
      <c r="T68" s="5"/>
    </row>
    <row r="69" spans="1:20" ht="30">
      <c r="A69" s="80">
        <v>42370</v>
      </c>
      <c r="B69" s="70" t="s">
        <v>202</v>
      </c>
      <c r="C69" s="70">
        <v>273</v>
      </c>
      <c r="D69" s="70">
        <v>30380</v>
      </c>
      <c r="E69" s="70" t="s">
        <v>209</v>
      </c>
      <c r="F69" s="70" t="s">
        <v>79</v>
      </c>
      <c r="G69" s="70">
        <v>4</v>
      </c>
      <c r="H69" s="70">
        <v>1</v>
      </c>
      <c r="I69" s="70">
        <v>1</v>
      </c>
      <c r="J69" s="70">
        <v>159.99</v>
      </c>
      <c r="K69" s="70">
        <v>159.99</v>
      </c>
      <c r="L69" s="70">
        <f t="shared" si="2"/>
        <v>159.99</v>
      </c>
      <c r="M69" s="70" t="s">
        <v>76</v>
      </c>
      <c r="N69" s="70" t="s">
        <v>204</v>
      </c>
      <c r="O69" s="71">
        <v>42573</v>
      </c>
      <c r="P69" s="63" t="s">
        <v>153</v>
      </c>
      <c r="T69" s="5"/>
    </row>
    <row r="70" spans="1:20" ht="30">
      <c r="A70" s="80">
        <v>42370</v>
      </c>
      <c r="B70" s="70" t="s">
        <v>202</v>
      </c>
      <c r="C70" s="70">
        <v>406</v>
      </c>
      <c r="D70" s="70">
        <v>51008</v>
      </c>
      <c r="E70" s="70" t="s">
        <v>210</v>
      </c>
      <c r="F70" s="70" t="s">
        <v>79</v>
      </c>
      <c r="G70" s="70">
        <v>60</v>
      </c>
      <c r="H70" s="70">
        <v>30</v>
      </c>
      <c r="I70" s="70">
        <v>16</v>
      </c>
      <c r="J70" s="70">
        <v>265</v>
      </c>
      <c r="K70" s="72">
        <v>7950</v>
      </c>
      <c r="L70" s="70">
        <f t="shared" si="2"/>
        <v>4240</v>
      </c>
      <c r="M70" s="70" t="s">
        <v>76</v>
      </c>
      <c r="N70" s="70" t="s">
        <v>204</v>
      </c>
      <c r="O70" s="71">
        <v>42573</v>
      </c>
      <c r="P70" t="s">
        <v>153</v>
      </c>
      <c r="T70" s="5"/>
    </row>
    <row r="71" spans="1:20" ht="30">
      <c r="A71" s="80">
        <v>42370</v>
      </c>
      <c r="B71" s="70" t="s">
        <v>202</v>
      </c>
      <c r="C71" s="70">
        <v>526</v>
      </c>
      <c r="D71" s="70">
        <v>64963</v>
      </c>
      <c r="E71" s="70" t="s">
        <v>211</v>
      </c>
      <c r="F71" s="70" t="s">
        <v>79</v>
      </c>
      <c r="G71" s="70">
        <v>4</v>
      </c>
      <c r="H71" s="70">
        <v>1</v>
      </c>
      <c r="I71" s="70">
        <v>1</v>
      </c>
      <c r="J71" s="70">
        <v>100</v>
      </c>
      <c r="K71" s="70">
        <v>100</v>
      </c>
      <c r="L71" s="70">
        <f t="shared" si="2"/>
        <v>100</v>
      </c>
      <c r="M71" s="70" t="s">
        <v>76</v>
      </c>
      <c r="N71" s="70" t="s">
        <v>204</v>
      </c>
      <c r="O71" s="71">
        <v>42573</v>
      </c>
      <c r="P71" t="s">
        <v>153</v>
      </c>
      <c r="T71" s="5"/>
    </row>
    <row r="72" spans="1:20" ht="30">
      <c r="A72" s="80">
        <v>42370</v>
      </c>
      <c r="B72" s="70" t="s">
        <v>202</v>
      </c>
      <c r="C72" s="70">
        <v>718</v>
      </c>
      <c r="D72" s="70">
        <v>27099</v>
      </c>
      <c r="E72" s="70" t="s">
        <v>212</v>
      </c>
      <c r="F72" s="70" t="s">
        <v>79</v>
      </c>
      <c r="G72" s="70">
        <v>28</v>
      </c>
      <c r="H72" s="70">
        <v>1</v>
      </c>
      <c r="I72" s="70">
        <v>1</v>
      </c>
      <c r="J72" s="70">
        <v>27.69</v>
      </c>
      <c r="K72" s="70">
        <v>27.69</v>
      </c>
      <c r="L72" s="70">
        <f t="shared" si="2"/>
        <v>27.69</v>
      </c>
      <c r="M72" s="70" t="s">
        <v>76</v>
      </c>
      <c r="N72" s="70" t="s">
        <v>204</v>
      </c>
      <c r="O72" s="71">
        <v>42573</v>
      </c>
      <c r="P72" t="s">
        <v>153</v>
      </c>
      <c r="T72" s="86"/>
    </row>
    <row r="73" spans="1:20" ht="30">
      <c r="A73" s="80">
        <v>42370</v>
      </c>
      <c r="B73" s="70" t="s">
        <v>202</v>
      </c>
      <c r="C73" s="70">
        <v>775</v>
      </c>
      <c r="D73" s="70">
        <v>67165</v>
      </c>
      <c r="E73" s="70" t="s">
        <v>213</v>
      </c>
      <c r="F73" s="70" t="s">
        <v>206</v>
      </c>
      <c r="G73" s="70">
        <v>380</v>
      </c>
      <c r="H73" s="70">
        <v>60</v>
      </c>
      <c r="I73" s="70">
        <v>60</v>
      </c>
      <c r="J73" s="70">
        <v>20.5</v>
      </c>
      <c r="K73" s="72">
        <v>1230</v>
      </c>
      <c r="L73" s="70">
        <f t="shared" si="2"/>
        <v>1230</v>
      </c>
      <c r="M73" s="70" t="s">
        <v>76</v>
      </c>
      <c r="N73" s="70" t="s">
        <v>204</v>
      </c>
      <c r="O73" s="71">
        <v>42573</v>
      </c>
      <c r="P73" t="s">
        <v>153</v>
      </c>
      <c r="T73" s="5"/>
    </row>
    <row r="74" spans="1:20" ht="30">
      <c r="A74" s="80">
        <v>42370</v>
      </c>
      <c r="B74" s="70" t="s">
        <v>202</v>
      </c>
      <c r="C74" s="70">
        <v>798</v>
      </c>
      <c r="D74" s="70">
        <v>64789</v>
      </c>
      <c r="E74" s="70" t="s">
        <v>214</v>
      </c>
      <c r="F74" s="70" t="s">
        <v>75</v>
      </c>
      <c r="G74" s="70">
        <v>12</v>
      </c>
      <c r="H74" s="70">
        <v>5</v>
      </c>
      <c r="I74" s="70">
        <v>5</v>
      </c>
      <c r="J74" s="70">
        <v>198.61</v>
      </c>
      <c r="K74" s="70">
        <v>993.05</v>
      </c>
      <c r="L74" s="70">
        <f t="shared" si="2"/>
        <v>993.0500000000001</v>
      </c>
      <c r="M74" s="70" t="s">
        <v>76</v>
      </c>
      <c r="N74" s="70" t="s">
        <v>204</v>
      </c>
      <c r="O74" s="71">
        <v>42573</v>
      </c>
      <c r="P74" t="s">
        <v>153</v>
      </c>
      <c r="T74" s="5"/>
    </row>
    <row r="75" spans="1:20" ht="15">
      <c r="A75" s="80">
        <v>42401</v>
      </c>
      <c r="B75" s="70" t="s">
        <v>215</v>
      </c>
      <c r="C75" s="70">
        <v>135</v>
      </c>
      <c r="D75" s="70">
        <v>2391</v>
      </c>
      <c r="E75" s="70" t="s">
        <v>216</v>
      </c>
      <c r="F75" s="70" t="s">
        <v>79</v>
      </c>
      <c r="G75" s="70">
        <v>12</v>
      </c>
      <c r="H75" s="70">
        <v>6</v>
      </c>
      <c r="I75" s="70">
        <v>6</v>
      </c>
      <c r="J75" s="70">
        <v>19.94</v>
      </c>
      <c r="K75" s="70">
        <v>119.64</v>
      </c>
      <c r="L75" s="70">
        <f t="shared" si="2"/>
        <v>119.64000000000001</v>
      </c>
      <c r="M75" s="70" t="s">
        <v>76</v>
      </c>
      <c r="N75" s="70" t="s">
        <v>217</v>
      </c>
      <c r="O75" s="71">
        <v>42573</v>
      </c>
      <c r="P75" t="s">
        <v>153</v>
      </c>
      <c r="T75" s="5"/>
    </row>
    <row r="76" spans="1:20" ht="30">
      <c r="A76" s="80">
        <v>42401</v>
      </c>
      <c r="B76" s="70" t="s">
        <v>202</v>
      </c>
      <c r="C76" s="70">
        <v>37</v>
      </c>
      <c r="D76" s="70">
        <v>27971</v>
      </c>
      <c r="E76" s="70" t="s">
        <v>218</v>
      </c>
      <c r="F76" s="70" t="s">
        <v>48</v>
      </c>
      <c r="G76" s="70">
        <v>30</v>
      </c>
      <c r="H76" s="70">
        <v>15</v>
      </c>
      <c r="I76" s="70">
        <v>10</v>
      </c>
      <c r="J76" s="70">
        <v>5.17</v>
      </c>
      <c r="K76" s="70">
        <v>77.55</v>
      </c>
      <c r="L76" s="70">
        <f t="shared" si="2"/>
        <v>51.7</v>
      </c>
      <c r="M76" s="70" t="s">
        <v>76</v>
      </c>
      <c r="N76" s="70" t="s">
        <v>219</v>
      </c>
      <c r="O76" s="71">
        <v>42573</v>
      </c>
      <c r="P76" t="s">
        <v>153</v>
      </c>
      <c r="T76" s="5"/>
    </row>
    <row r="77" spans="1:20" ht="30">
      <c r="A77" s="80">
        <v>42401</v>
      </c>
      <c r="B77" s="70" t="s">
        <v>202</v>
      </c>
      <c r="C77" s="70">
        <v>39</v>
      </c>
      <c r="D77" s="70">
        <v>12407</v>
      </c>
      <c r="E77" s="70" t="s">
        <v>220</v>
      </c>
      <c r="F77" s="70" t="s">
        <v>48</v>
      </c>
      <c r="G77" s="70">
        <v>28</v>
      </c>
      <c r="H77" s="70">
        <v>4</v>
      </c>
      <c r="I77" s="70">
        <v>4</v>
      </c>
      <c r="J77" s="70">
        <v>7</v>
      </c>
      <c r="K77" s="70">
        <v>28</v>
      </c>
      <c r="L77" s="70">
        <f t="shared" si="2"/>
        <v>28</v>
      </c>
      <c r="M77" s="70" t="s">
        <v>76</v>
      </c>
      <c r="N77" s="70" t="s">
        <v>219</v>
      </c>
      <c r="O77" s="71">
        <v>42573</v>
      </c>
      <c r="P77" s="63" t="s">
        <v>153</v>
      </c>
      <c r="T77" s="5"/>
    </row>
    <row r="78" spans="1:20" ht="45">
      <c r="A78" s="80">
        <v>42401</v>
      </c>
      <c r="B78" s="70" t="s">
        <v>202</v>
      </c>
      <c r="C78" s="70">
        <v>65</v>
      </c>
      <c r="D78" s="70">
        <v>6151</v>
      </c>
      <c r="E78" s="70" t="s">
        <v>221</v>
      </c>
      <c r="F78" s="70" t="s">
        <v>48</v>
      </c>
      <c r="G78" s="70">
        <v>70</v>
      </c>
      <c r="H78" s="70">
        <v>2</v>
      </c>
      <c r="I78" s="70">
        <v>2</v>
      </c>
      <c r="J78" s="70">
        <v>9.58</v>
      </c>
      <c r="K78" s="70">
        <v>19.16</v>
      </c>
      <c r="L78" s="70">
        <f t="shared" si="2"/>
        <v>19.16</v>
      </c>
      <c r="M78" s="70" t="s">
        <v>76</v>
      </c>
      <c r="N78" s="70" t="s">
        <v>219</v>
      </c>
      <c r="O78" s="71">
        <v>42573</v>
      </c>
      <c r="P78" t="s">
        <v>153</v>
      </c>
      <c r="T78" s="5"/>
    </row>
    <row r="79" spans="1:20" ht="45">
      <c r="A79" s="80">
        <v>42401</v>
      </c>
      <c r="B79" s="70" t="s">
        <v>202</v>
      </c>
      <c r="C79" s="70">
        <v>70</v>
      </c>
      <c r="D79" s="70">
        <v>44381</v>
      </c>
      <c r="E79" s="70" t="s">
        <v>222</v>
      </c>
      <c r="F79" s="70" t="s">
        <v>48</v>
      </c>
      <c r="G79" s="70">
        <v>6</v>
      </c>
      <c r="H79" s="70">
        <v>3</v>
      </c>
      <c r="I79" s="70">
        <v>3</v>
      </c>
      <c r="J79" s="70">
        <v>7.74</v>
      </c>
      <c r="K79" s="70">
        <v>23.22</v>
      </c>
      <c r="L79" s="70">
        <f t="shared" si="2"/>
        <v>23.22</v>
      </c>
      <c r="M79" s="70" t="s">
        <v>76</v>
      </c>
      <c r="N79" s="70" t="s">
        <v>219</v>
      </c>
      <c r="O79" s="71">
        <v>42573</v>
      </c>
      <c r="P79" t="s">
        <v>153</v>
      </c>
      <c r="T79" s="5"/>
    </row>
    <row r="80" spans="1:20" ht="30">
      <c r="A80" s="80">
        <v>42401</v>
      </c>
      <c r="B80" s="70" t="s">
        <v>202</v>
      </c>
      <c r="C80" s="70">
        <v>99</v>
      </c>
      <c r="D80" s="70">
        <v>19307</v>
      </c>
      <c r="E80" s="70" t="s">
        <v>223</v>
      </c>
      <c r="F80" s="70" t="s">
        <v>48</v>
      </c>
      <c r="G80" s="70">
        <v>900</v>
      </c>
      <c r="H80" s="70">
        <v>450</v>
      </c>
      <c r="I80" s="70">
        <v>375</v>
      </c>
      <c r="J80" s="70">
        <v>6.08</v>
      </c>
      <c r="K80" s="72">
        <v>2736</v>
      </c>
      <c r="L80" s="70">
        <f t="shared" si="2"/>
        <v>2280</v>
      </c>
      <c r="M80" s="70" t="s">
        <v>76</v>
      </c>
      <c r="N80" s="70" t="s">
        <v>219</v>
      </c>
      <c r="O80" s="71">
        <v>42573</v>
      </c>
      <c r="P80" t="s">
        <v>153</v>
      </c>
      <c r="T80" s="86"/>
    </row>
    <row r="81" spans="1:20" ht="60">
      <c r="A81" s="80">
        <v>42401</v>
      </c>
      <c r="B81" s="70" t="s">
        <v>202</v>
      </c>
      <c r="C81" s="70">
        <v>101</v>
      </c>
      <c r="D81" s="70">
        <v>31501</v>
      </c>
      <c r="E81" s="70" t="s">
        <v>224</v>
      </c>
      <c r="F81" s="70" t="s">
        <v>48</v>
      </c>
      <c r="G81" s="70">
        <v>340</v>
      </c>
      <c r="H81" s="70">
        <v>60</v>
      </c>
      <c r="I81" s="70">
        <v>50</v>
      </c>
      <c r="J81" s="70">
        <v>6.77</v>
      </c>
      <c r="K81" s="70">
        <v>406.2</v>
      </c>
      <c r="L81" s="70">
        <f t="shared" si="2"/>
        <v>338.5</v>
      </c>
      <c r="M81" s="70" t="s">
        <v>76</v>
      </c>
      <c r="N81" s="70" t="s">
        <v>219</v>
      </c>
      <c r="O81" s="71">
        <v>42573</v>
      </c>
      <c r="P81" t="s">
        <v>153</v>
      </c>
      <c r="T81" s="5"/>
    </row>
    <row r="82" spans="1:20" ht="30">
      <c r="A82" s="80">
        <v>42401</v>
      </c>
      <c r="B82" s="70" t="s">
        <v>202</v>
      </c>
      <c r="C82" s="70">
        <v>186</v>
      </c>
      <c r="D82" s="70">
        <v>43726</v>
      </c>
      <c r="E82" s="70" t="s">
        <v>225</v>
      </c>
      <c r="F82" s="70" t="s">
        <v>48</v>
      </c>
      <c r="G82" s="70">
        <v>30</v>
      </c>
      <c r="H82" s="70">
        <v>15</v>
      </c>
      <c r="I82" s="70">
        <v>2</v>
      </c>
      <c r="J82" s="70">
        <v>9.14</v>
      </c>
      <c r="K82" s="70">
        <v>137.1</v>
      </c>
      <c r="L82" s="70">
        <f t="shared" si="2"/>
        <v>18.28</v>
      </c>
      <c r="M82" s="70" t="s">
        <v>76</v>
      </c>
      <c r="N82" s="70" t="s">
        <v>219</v>
      </c>
      <c r="O82" s="71">
        <v>42573</v>
      </c>
      <c r="P82" t="s">
        <v>153</v>
      </c>
      <c r="T82" s="86"/>
    </row>
    <row r="83" spans="1:20" ht="30">
      <c r="A83" s="80">
        <v>42401</v>
      </c>
      <c r="B83" s="70" t="s">
        <v>202</v>
      </c>
      <c r="C83" s="70">
        <v>341</v>
      </c>
      <c r="D83" s="70">
        <v>2629</v>
      </c>
      <c r="E83" s="70" t="s">
        <v>226</v>
      </c>
      <c r="F83" s="70" t="s">
        <v>97</v>
      </c>
      <c r="G83" s="70">
        <v>10</v>
      </c>
      <c r="H83" s="70">
        <v>5</v>
      </c>
      <c r="I83" s="70">
        <v>5</v>
      </c>
      <c r="J83" s="70">
        <v>3.94</v>
      </c>
      <c r="K83" s="70">
        <v>19.7</v>
      </c>
      <c r="L83" s="70">
        <f t="shared" si="2"/>
        <v>19.7</v>
      </c>
      <c r="M83" s="70" t="s">
        <v>76</v>
      </c>
      <c r="N83" s="70" t="s">
        <v>219</v>
      </c>
      <c r="O83" s="71">
        <v>42573</v>
      </c>
      <c r="P83" t="s">
        <v>153</v>
      </c>
      <c r="T83" s="5"/>
    </row>
    <row r="84" spans="1:20" ht="30">
      <c r="A84" s="80">
        <v>42370</v>
      </c>
      <c r="B84" s="70" t="s">
        <v>121</v>
      </c>
      <c r="C84" s="70">
        <v>856</v>
      </c>
      <c r="D84" s="70">
        <v>67147</v>
      </c>
      <c r="E84" s="70" t="s">
        <v>227</v>
      </c>
      <c r="F84" s="70" t="s">
        <v>75</v>
      </c>
      <c r="G84" s="70">
        <v>6</v>
      </c>
      <c r="H84" s="70">
        <v>3</v>
      </c>
      <c r="I84" s="70">
        <v>3</v>
      </c>
      <c r="J84" s="70">
        <v>100</v>
      </c>
      <c r="K84" s="70">
        <v>300</v>
      </c>
      <c r="L84" s="70">
        <f t="shared" si="2"/>
        <v>300</v>
      </c>
      <c r="M84" s="70" t="s">
        <v>76</v>
      </c>
      <c r="N84" s="70" t="s">
        <v>228</v>
      </c>
      <c r="O84" s="71">
        <v>42573</v>
      </c>
      <c r="P84" t="s">
        <v>153</v>
      </c>
      <c r="T84" s="5"/>
    </row>
    <row r="85" spans="1:20" ht="30">
      <c r="A85" s="80">
        <v>42370</v>
      </c>
      <c r="B85" s="70" t="s">
        <v>229</v>
      </c>
      <c r="C85" s="70">
        <v>488</v>
      </c>
      <c r="D85" s="70">
        <v>65003</v>
      </c>
      <c r="E85" s="70" t="s">
        <v>230</v>
      </c>
      <c r="F85" s="70" t="s">
        <v>79</v>
      </c>
      <c r="G85" s="70">
        <v>14</v>
      </c>
      <c r="H85" s="70">
        <v>1</v>
      </c>
      <c r="I85" s="70">
        <v>1</v>
      </c>
      <c r="J85" s="70">
        <v>91.74</v>
      </c>
      <c r="K85" s="70">
        <v>91.74</v>
      </c>
      <c r="L85" s="70">
        <f t="shared" si="2"/>
        <v>91.74</v>
      </c>
      <c r="M85" s="70" t="s">
        <v>76</v>
      </c>
      <c r="N85" s="70" t="s">
        <v>231</v>
      </c>
      <c r="O85" s="71">
        <v>42573</v>
      </c>
      <c r="P85" t="s">
        <v>153</v>
      </c>
      <c r="T85" s="86"/>
    </row>
    <row r="86" spans="1:20" ht="120">
      <c r="A86" s="80">
        <v>42370</v>
      </c>
      <c r="B86" s="70" t="s">
        <v>232</v>
      </c>
      <c r="C86" s="70">
        <v>90</v>
      </c>
      <c r="D86" s="70">
        <v>42801</v>
      </c>
      <c r="E86" s="70" t="s">
        <v>233</v>
      </c>
      <c r="F86" s="70" t="s">
        <v>75</v>
      </c>
      <c r="G86" s="70">
        <v>48</v>
      </c>
      <c r="H86" s="70">
        <v>2</v>
      </c>
      <c r="I86" s="70">
        <v>2</v>
      </c>
      <c r="J86" s="70">
        <v>180</v>
      </c>
      <c r="K86" s="70">
        <v>360</v>
      </c>
      <c r="L86" s="70">
        <f t="shared" si="2"/>
        <v>360</v>
      </c>
      <c r="M86" s="70" t="s">
        <v>76</v>
      </c>
      <c r="N86" s="70" t="s">
        <v>234</v>
      </c>
      <c r="O86" s="71">
        <v>42573</v>
      </c>
      <c r="P86" t="s">
        <v>153</v>
      </c>
      <c r="T86" s="86"/>
    </row>
    <row r="87" spans="1:20" ht="15">
      <c r="A87" s="80">
        <v>42370</v>
      </c>
      <c r="B87" s="70" t="s">
        <v>235</v>
      </c>
      <c r="C87" s="70">
        <v>502</v>
      </c>
      <c r="D87" s="70">
        <v>13732</v>
      </c>
      <c r="E87" s="70" t="s">
        <v>236</v>
      </c>
      <c r="F87" s="70" t="s">
        <v>79</v>
      </c>
      <c r="G87" s="70">
        <v>46</v>
      </c>
      <c r="H87" s="70">
        <v>15</v>
      </c>
      <c r="I87" s="70">
        <v>11</v>
      </c>
      <c r="J87" s="70">
        <v>35.78</v>
      </c>
      <c r="K87" s="70">
        <v>536.7</v>
      </c>
      <c r="L87" s="70">
        <f t="shared" si="2"/>
        <v>393.58000000000004</v>
      </c>
      <c r="M87" s="70" t="s">
        <v>76</v>
      </c>
      <c r="N87" s="70" t="s">
        <v>237</v>
      </c>
      <c r="O87" s="71">
        <v>42573</v>
      </c>
      <c r="P87" t="s">
        <v>153</v>
      </c>
      <c r="T87" s="86"/>
    </row>
    <row r="88" spans="1:20" ht="15">
      <c r="A88" s="80">
        <v>42370</v>
      </c>
      <c r="B88" s="70" t="s">
        <v>235</v>
      </c>
      <c r="C88" s="70">
        <v>517</v>
      </c>
      <c r="D88" s="70">
        <v>57106</v>
      </c>
      <c r="E88" s="70" t="s">
        <v>238</v>
      </c>
      <c r="F88" s="70" t="s">
        <v>79</v>
      </c>
      <c r="G88" s="70">
        <v>10</v>
      </c>
      <c r="H88" s="70">
        <v>4</v>
      </c>
      <c r="I88" s="70">
        <v>1</v>
      </c>
      <c r="J88" s="70">
        <v>242</v>
      </c>
      <c r="K88" s="70">
        <v>968</v>
      </c>
      <c r="L88" s="70">
        <f t="shared" si="2"/>
        <v>242</v>
      </c>
      <c r="M88" s="70" t="s">
        <v>76</v>
      </c>
      <c r="N88" s="70" t="s">
        <v>237</v>
      </c>
      <c r="O88" s="71">
        <v>42573</v>
      </c>
      <c r="P88" t="s">
        <v>153</v>
      </c>
      <c r="T88" s="86"/>
    </row>
    <row r="89" spans="1:20" ht="15">
      <c r="A89" s="80">
        <v>42370</v>
      </c>
      <c r="B89" s="70" t="s">
        <v>239</v>
      </c>
      <c r="C89" s="70">
        <v>1</v>
      </c>
      <c r="D89" s="70">
        <v>57709</v>
      </c>
      <c r="E89" s="70" t="s">
        <v>240</v>
      </c>
      <c r="F89" s="70" t="s">
        <v>75</v>
      </c>
      <c r="G89" s="70">
        <v>6</v>
      </c>
      <c r="H89" s="70">
        <v>3</v>
      </c>
      <c r="I89" s="70">
        <v>2</v>
      </c>
      <c r="J89" s="70">
        <v>490</v>
      </c>
      <c r="K89" s="72">
        <v>1470</v>
      </c>
      <c r="L89" s="70">
        <f t="shared" si="2"/>
        <v>980</v>
      </c>
      <c r="M89" s="70" t="s">
        <v>76</v>
      </c>
      <c r="N89" s="70" t="s">
        <v>241</v>
      </c>
      <c r="O89" s="71">
        <v>42573</v>
      </c>
      <c r="P89" t="s">
        <v>153</v>
      </c>
      <c r="T89" s="5"/>
    </row>
    <row r="90" spans="1:20" ht="30">
      <c r="A90" s="80">
        <v>42370</v>
      </c>
      <c r="B90" s="70" t="s">
        <v>239</v>
      </c>
      <c r="C90" s="70">
        <v>103</v>
      </c>
      <c r="D90" s="70">
        <v>67187</v>
      </c>
      <c r="E90" s="70" t="s">
        <v>242</v>
      </c>
      <c r="F90" s="70" t="s">
        <v>75</v>
      </c>
      <c r="G90" s="70">
        <v>2</v>
      </c>
      <c r="H90" s="70">
        <v>1</v>
      </c>
      <c r="I90" s="70">
        <v>1</v>
      </c>
      <c r="J90" s="72">
        <v>1660</v>
      </c>
      <c r="K90" s="72">
        <v>1660</v>
      </c>
      <c r="L90" s="70">
        <f t="shared" si="2"/>
        <v>1660</v>
      </c>
      <c r="M90" s="70" t="s">
        <v>76</v>
      </c>
      <c r="N90" s="70" t="s">
        <v>241</v>
      </c>
      <c r="O90" s="71">
        <v>42573</v>
      </c>
      <c r="P90" t="s">
        <v>153</v>
      </c>
      <c r="T90" s="5"/>
    </row>
    <row r="91" spans="1:20" ht="15">
      <c r="A91" s="80">
        <v>42370</v>
      </c>
      <c r="B91" s="70" t="s">
        <v>243</v>
      </c>
      <c r="C91" s="70">
        <v>294</v>
      </c>
      <c r="D91" s="70">
        <v>26455</v>
      </c>
      <c r="E91" s="70" t="s">
        <v>83</v>
      </c>
      <c r="F91" s="70" t="s">
        <v>75</v>
      </c>
      <c r="G91" s="70">
        <v>120</v>
      </c>
      <c r="H91" s="70">
        <v>55</v>
      </c>
      <c r="I91" s="70">
        <v>45</v>
      </c>
      <c r="J91" s="70">
        <v>29.6</v>
      </c>
      <c r="K91" s="72">
        <v>1628</v>
      </c>
      <c r="L91" s="70">
        <f t="shared" si="2"/>
        <v>1332</v>
      </c>
      <c r="M91" s="70" t="s">
        <v>76</v>
      </c>
      <c r="N91" s="70" t="s">
        <v>244</v>
      </c>
      <c r="O91" s="71">
        <v>42573</v>
      </c>
      <c r="P91" t="s">
        <v>153</v>
      </c>
      <c r="R91" s="63"/>
      <c r="T91" s="86"/>
    </row>
    <row r="92" spans="1:20" ht="15">
      <c r="A92" s="80">
        <v>42370</v>
      </c>
      <c r="B92" s="70" t="s">
        <v>243</v>
      </c>
      <c r="C92" s="70">
        <v>298</v>
      </c>
      <c r="D92" s="70">
        <v>18839</v>
      </c>
      <c r="E92" s="70" t="s">
        <v>245</v>
      </c>
      <c r="F92" s="70" t="s">
        <v>79</v>
      </c>
      <c r="G92" s="70">
        <v>20</v>
      </c>
      <c r="H92" s="70">
        <v>10</v>
      </c>
      <c r="I92" s="70">
        <v>10</v>
      </c>
      <c r="J92" s="70">
        <v>25.8</v>
      </c>
      <c r="K92" s="70">
        <v>258</v>
      </c>
      <c r="L92" s="70">
        <f t="shared" si="2"/>
        <v>258</v>
      </c>
      <c r="M92" s="70" t="s">
        <v>76</v>
      </c>
      <c r="N92" s="70" t="s">
        <v>244</v>
      </c>
      <c r="O92" s="71">
        <v>42573</v>
      </c>
      <c r="P92" t="s">
        <v>153</v>
      </c>
      <c r="R92" s="63"/>
      <c r="T92" s="5"/>
    </row>
    <row r="93" spans="1:20" ht="15">
      <c r="A93" s="80">
        <v>42370</v>
      </c>
      <c r="B93" s="70" t="s">
        <v>243</v>
      </c>
      <c r="C93" s="70">
        <v>932</v>
      </c>
      <c r="D93" s="70">
        <v>52766</v>
      </c>
      <c r="E93" s="70" t="s">
        <v>246</v>
      </c>
      <c r="F93" s="70" t="s">
        <v>75</v>
      </c>
      <c r="G93" s="70">
        <v>128</v>
      </c>
      <c r="H93" s="70">
        <v>45</v>
      </c>
      <c r="I93" s="70">
        <v>20</v>
      </c>
      <c r="J93" s="70">
        <v>21.61</v>
      </c>
      <c r="K93" s="70">
        <v>972.45</v>
      </c>
      <c r="L93" s="70">
        <f t="shared" si="2"/>
        <v>432.2</v>
      </c>
      <c r="M93" s="70" t="s">
        <v>76</v>
      </c>
      <c r="N93" s="70" t="s">
        <v>244</v>
      </c>
      <c r="O93" s="71">
        <v>42573</v>
      </c>
      <c r="P93" t="s">
        <v>153</v>
      </c>
      <c r="R93" s="63"/>
      <c r="T93" s="5"/>
    </row>
    <row r="94" spans="1:20" ht="15">
      <c r="A94" s="80">
        <v>42370</v>
      </c>
      <c r="B94" s="70" t="s">
        <v>106</v>
      </c>
      <c r="C94" s="70">
        <v>4</v>
      </c>
      <c r="D94" s="70">
        <v>52823</v>
      </c>
      <c r="E94" s="70" t="s">
        <v>247</v>
      </c>
      <c r="F94" s="70" t="s">
        <v>75</v>
      </c>
      <c r="G94" s="70">
        <v>12</v>
      </c>
      <c r="H94" s="70">
        <v>6</v>
      </c>
      <c r="I94" s="70">
        <v>2</v>
      </c>
      <c r="J94" s="72">
        <v>2800</v>
      </c>
      <c r="K94" s="72">
        <v>16800</v>
      </c>
      <c r="L94" s="70">
        <f t="shared" si="2"/>
        <v>5600</v>
      </c>
      <c r="M94" s="70" t="s">
        <v>76</v>
      </c>
      <c r="N94" s="70" t="s">
        <v>248</v>
      </c>
      <c r="O94" s="71">
        <v>42573</v>
      </c>
      <c r="P94" t="s">
        <v>153</v>
      </c>
      <c r="R94" s="63"/>
      <c r="T94" s="86"/>
    </row>
    <row r="95" spans="1:20" ht="30">
      <c r="A95" s="80">
        <v>42370</v>
      </c>
      <c r="B95" s="70" t="s">
        <v>249</v>
      </c>
      <c r="C95" s="70">
        <v>27</v>
      </c>
      <c r="D95" s="70">
        <v>1401</v>
      </c>
      <c r="E95" s="70" t="s">
        <v>250</v>
      </c>
      <c r="F95" s="70" t="s">
        <v>206</v>
      </c>
      <c r="G95" s="70">
        <v>392</v>
      </c>
      <c r="H95" s="70">
        <v>65</v>
      </c>
      <c r="I95" s="70">
        <v>65</v>
      </c>
      <c r="J95" s="70">
        <v>18.46</v>
      </c>
      <c r="K95" s="72">
        <v>1199.9</v>
      </c>
      <c r="L95" s="70">
        <f t="shared" si="2"/>
        <v>1199.9</v>
      </c>
      <c r="M95" s="70" t="s">
        <v>76</v>
      </c>
      <c r="N95" s="70" t="s">
        <v>251</v>
      </c>
      <c r="O95" s="71">
        <v>42573</v>
      </c>
      <c r="P95" t="s">
        <v>153</v>
      </c>
      <c r="R95" s="63"/>
      <c r="T95" s="86"/>
    </row>
    <row r="96" spans="1:20" ht="30">
      <c r="A96" s="80">
        <v>42370</v>
      </c>
      <c r="B96" s="70" t="s">
        <v>249</v>
      </c>
      <c r="C96" s="70">
        <v>44</v>
      </c>
      <c r="D96" s="70">
        <v>65346</v>
      </c>
      <c r="E96" s="70" t="s">
        <v>252</v>
      </c>
      <c r="F96" s="70" t="s">
        <v>79</v>
      </c>
      <c r="G96" s="70">
        <v>4</v>
      </c>
      <c r="H96" s="70">
        <v>1</v>
      </c>
      <c r="I96" s="70">
        <v>1</v>
      </c>
      <c r="J96" s="70">
        <v>17.28</v>
      </c>
      <c r="K96" s="70">
        <v>17.28</v>
      </c>
      <c r="L96" s="70">
        <f t="shared" si="2"/>
        <v>17.28</v>
      </c>
      <c r="M96" s="70" t="s">
        <v>76</v>
      </c>
      <c r="N96" s="70" t="s">
        <v>251</v>
      </c>
      <c r="O96" s="71">
        <v>42573</v>
      </c>
      <c r="P96" t="s">
        <v>153</v>
      </c>
      <c r="R96" s="63"/>
      <c r="T96" s="5"/>
    </row>
    <row r="97" spans="1:20" ht="30">
      <c r="A97" s="80">
        <v>42370</v>
      </c>
      <c r="B97" s="70" t="s">
        <v>249</v>
      </c>
      <c r="C97" s="70">
        <v>69</v>
      </c>
      <c r="D97" s="70">
        <v>13631</v>
      </c>
      <c r="E97" s="70" t="s">
        <v>253</v>
      </c>
      <c r="F97" s="70" t="s">
        <v>79</v>
      </c>
      <c r="G97" s="70">
        <v>8</v>
      </c>
      <c r="H97" s="70">
        <v>4</v>
      </c>
      <c r="I97" s="70">
        <v>3</v>
      </c>
      <c r="J97" s="70">
        <v>65</v>
      </c>
      <c r="K97" s="70">
        <v>260</v>
      </c>
      <c r="L97" s="70">
        <f t="shared" si="2"/>
        <v>195</v>
      </c>
      <c r="M97" s="70" t="s">
        <v>76</v>
      </c>
      <c r="N97" s="70" t="s">
        <v>251</v>
      </c>
      <c r="O97" s="71">
        <v>42573</v>
      </c>
      <c r="P97" t="s">
        <v>153</v>
      </c>
      <c r="T97" s="86"/>
    </row>
    <row r="98" spans="1:20" ht="30">
      <c r="A98" s="80">
        <v>42370</v>
      </c>
      <c r="B98" s="70" t="s">
        <v>249</v>
      </c>
      <c r="C98" s="70">
        <v>285</v>
      </c>
      <c r="D98" s="70">
        <v>44789</v>
      </c>
      <c r="E98" s="70" t="s">
        <v>254</v>
      </c>
      <c r="F98" s="70" t="s">
        <v>79</v>
      </c>
      <c r="G98" s="70">
        <v>16</v>
      </c>
      <c r="H98" s="70">
        <v>4</v>
      </c>
      <c r="I98" s="70">
        <v>4</v>
      </c>
      <c r="J98" s="70">
        <v>21.89</v>
      </c>
      <c r="K98" s="70">
        <v>87.56</v>
      </c>
      <c r="L98" s="70">
        <f t="shared" si="2"/>
        <v>87.56</v>
      </c>
      <c r="M98" s="70" t="s">
        <v>76</v>
      </c>
      <c r="N98" s="70" t="s">
        <v>251</v>
      </c>
      <c r="O98" s="71">
        <v>42573</v>
      </c>
      <c r="P98" t="s">
        <v>153</v>
      </c>
      <c r="T98" s="86"/>
    </row>
    <row r="99" spans="1:20" ht="30">
      <c r="A99" s="80">
        <v>42370</v>
      </c>
      <c r="B99" s="70" t="s">
        <v>249</v>
      </c>
      <c r="C99" s="70">
        <v>288</v>
      </c>
      <c r="D99" s="70">
        <v>1460</v>
      </c>
      <c r="E99" s="70" t="s">
        <v>255</v>
      </c>
      <c r="F99" s="70" t="s">
        <v>79</v>
      </c>
      <c r="G99" s="70">
        <v>106</v>
      </c>
      <c r="H99" s="70">
        <v>28</v>
      </c>
      <c r="I99" s="70">
        <v>6</v>
      </c>
      <c r="J99" s="70">
        <v>10.47</v>
      </c>
      <c r="K99" s="70">
        <v>293.16</v>
      </c>
      <c r="L99" s="70">
        <f t="shared" si="2"/>
        <v>62.82000000000001</v>
      </c>
      <c r="M99" s="70" t="s">
        <v>76</v>
      </c>
      <c r="N99" s="70" t="s">
        <v>251</v>
      </c>
      <c r="O99" s="71">
        <v>42573</v>
      </c>
      <c r="P99" t="s">
        <v>153</v>
      </c>
      <c r="T99" s="5"/>
    </row>
    <row r="100" spans="1:20" ht="30">
      <c r="A100" s="80">
        <v>42370</v>
      </c>
      <c r="B100" s="70" t="s">
        <v>249</v>
      </c>
      <c r="C100" s="70">
        <v>399</v>
      </c>
      <c r="D100" s="70">
        <v>44852</v>
      </c>
      <c r="E100" s="70" t="s">
        <v>256</v>
      </c>
      <c r="F100" s="70" t="s">
        <v>75</v>
      </c>
      <c r="G100" s="70">
        <v>8</v>
      </c>
      <c r="H100" s="70">
        <v>1</v>
      </c>
      <c r="I100" s="70">
        <v>1</v>
      </c>
      <c r="J100" s="70">
        <v>94.5</v>
      </c>
      <c r="K100" s="70">
        <v>94.5</v>
      </c>
      <c r="L100" s="70">
        <f t="shared" si="2"/>
        <v>94.5</v>
      </c>
      <c r="M100" s="70" t="s">
        <v>76</v>
      </c>
      <c r="N100" s="70" t="s">
        <v>251</v>
      </c>
      <c r="O100" s="71">
        <v>42573</v>
      </c>
      <c r="P100" t="s">
        <v>153</v>
      </c>
      <c r="T100" s="5"/>
    </row>
    <row r="101" spans="1:20" ht="30">
      <c r="A101" s="80">
        <v>42370</v>
      </c>
      <c r="B101" s="70" t="s">
        <v>249</v>
      </c>
      <c r="C101" s="70">
        <v>498</v>
      </c>
      <c r="D101" s="70">
        <v>11918</v>
      </c>
      <c r="E101" s="70" t="s">
        <v>257</v>
      </c>
      <c r="F101" s="70" t="s">
        <v>79</v>
      </c>
      <c r="G101" s="70">
        <v>40</v>
      </c>
      <c r="H101" s="70">
        <v>12</v>
      </c>
      <c r="I101" s="70">
        <v>7</v>
      </c>
      <c r="J101" s="70">
        <v>40</v>
      </c>
      <c r="K101" s="70">
        <v>480</v>
      </c>
      <c r="L101" s="70">
        <f t="shared" si="2"/>
        <v>280</v>
      </c>
      <c r="M101" s="70" t="s">
        <v>76</v>
      </c>
      <c r="N101" s="70" t="s">
        <v>251</v>
      </c>
      <c r="O101" s="71">
        <v>42573</v>
      </c>
      <c r="P101" t="s">
        <v>153</v>
      </c>
      <c r="T101" s="5"/>
    </row>
    <row r="102" spans="1:20" ht="30">
      <c r="A102" s="80">
        <v>42370</v>
      </c>
      <c r="B102" s="70" t="s">
        <v>249</v>
      </c>
      <c r="C102" s="70">
        <v>500</v>
      </c>
      <c r="D102" s="70">
        <v>21783</v>
      </c>
      <c r="E102" s="70" t="s">
        <v>258</v>
      </c>
      <c r="F102" s="70" t="s">
        <v>79</v>
      </c>
      <c r="G102" s="70">
        <v>26</v>
      </c>
      <c r="H102" s="70">
        <v>4</v>
      </c>
      <c r="I102" s="70">
        <v>4</v>
      </c>
      <c r="J102" s="70">
        <v>25</v>
      </c>
      <c r="K102" s="70">
        <v>100</v>
      </c>
      <c r="L102" s="70">
        <f t="shared" si="2"/>
        <v>100</v>
      </c>
      <c r="M102" s="70" t="s">
        <v>76</v>
      </c>
      <c r="N102" s="70" t="s">
        <v>251</v>
      </c>
      <c r="O102" s="71">
        <v>42573</v>
      </c>
      <c r="P102" t="s">
        <v>153</v>
      </c>
      <c r="R102" s="63"/>
      <c r="T102" s="5"/>
    </row>
    <row r="103" spans="1:20" ht="60">
      <c r="A103" s="80">
        <v>42370</v>
      </c>
      <c r="B103" s="70" t="s">
        <v>249</v>
      </c>
      <c r="C103" s="70">
        <v>675</v>
      </c>
      <c r="D103" s="70">
        <v>57511</v>
      </c>
      <c r="E103" s="70" t="s">
        <v>259</v>
      </c>
      <c r="F103" s="70" t="s">
        <v>79</v>
      </c>
      <c r="G103" s="70">
        <v>4</v>
      </c>
      <c r="H103" s="70">
        <v>2</v>
      </c>
      <c r="I103" s="70">
        <v>2</v>
      </c>
      <c r="J103" s="70">
        <v>130</v>
      </c>
      <c r="K103" s="70">
        <v>260</v>
      </c>
      <c r="L103" s="70">
        <f t="shared" si="2"/>
        <v>260</v>
      </c>
      <c r="M103" s="70" t="s">
        <v>76</v>
      </c>
      <c r="N103" s="70" t="s">
        <v>251</v>
      </c>
      <c r="O103" s="71">
        <v>42573</v>
      </c>
      <c r="P103" t="s">
        <v>153</v>
      </c>
      <c r="T103" s="5"/>
    </row>
    <row r="104" spans="1:18" ht="30">
      <c r="A104" s="80">
        <v>42370</v>
      </c>
      <c r="B104" s="70" t="s">
        <v>249</v>
      </c>
      <c r="C104" s="70">
        <v>706</v>
      </c>
      <c r="D104" s="70">
        <v>61754</v>
      </c>
      <c r="E104" s="70" t="s">
        <v>260</v>
      </c>
      <c r="F104" s="70" t="s">
        <v>79</v>
      </c>
      <c r="G104" s="70">
        <v>8</v>
      </c>
      <c r="H104" s="70">
        <v>2</v>
      </c>
      <c r="I104" s="70">
        <v>2</v>
      </c>
      <c r="J104" s="70">
        <v>134.03</v>
      </c>
      <c r="K104" s="70">
        <v>268.06</v>
      </c>
      <c r="L104" s="70">
        <f t="shared" si="2"/>
        <v>268.06</v>
      </c>
      <c r="M104" s="70" t="s">
        <v>76</v>
      </c>
      <c r="N104" s="70" t="s">
        <v>251</v>
      </c>
      <c r="O104" s="71">
        <v>42573</v>
      </c>
      <c r="P104" t="s">
        <v>153</v>
      </c>
      <c r="R104" s="63"/>
    </row>
    <row r="105" spans="1:16" ht="30">
      <c r="A105" s="80">
        <v>42370</v>
      </c>
      <c r="B105" s="70" t="s">
        <v>249</v>
      </c>
      <c r="C105" s="70">
        <v>765</v>
      </c>
      <c r="D105" s="70">
        <v>7047</v>
      </c>
      <c r="E105" s="70" t="s">
        <v>261</v>
      </c>
      <c r="F105" s="70" t="s">
        <v>79</v>
      </c>
      <c r="G105" s="70">
        <v>8</v>
      </c>
      <c r="H105" s="70">
        <v>4</v>
      </c>
      <c r="I105" s="70">
        <v>2</v>
      </c>
      <c r="J105" s="70">
        <v>89.98</v>
      </c>
      <c r="K105" s="70">
        <v>359.92</v>
      </c>
      <c r="L105" s="70">
        <f t="shared" si="2"/>
        <v>179.96</v>
      </c>
      <c r="M105" s="70" t="s">
        <v>76</v>
      </c>
      <c r="N105" s="70" t="s">
        <v>251</v>
      </c>
      <c r="O105" s="71">
        <v>42573</v>
      </c>
      <c r="P105" t="s">
        <v>153</v>
      </c>
    </row>
    <row r="106" spans="1:16" ht="30">
      <c r="A106" s="80">
        <v>42370</v>
      </c>
      <c r="B106" s="70" t="s">
        <v>249</v>
      </c>
      <c r="C106" s="70">
        <v>837</v>
      </c>
      <c r="D106" s="70">
        <v>17967</v>
      </c>
      <c r="E106" s="70" t="s">
        <v>262</v>
      </c>
      <c r="F106" s="70" t="s">
        <v>206</v>
      </c>
      <c r="G106" s="70">
        <v>16</v>
      </c>
      <c r="H106" s="70">
        <v>5</v>
      </c>
      <c r="I106" s="70">
        <v>5</v>
      </c>
      <c r="J106" s="70">
        <v>24.05</v>
      </c>
      <c r="K106" s="70">
        <v>120.25</v>
      </c>
      <c r="L106" s="70">
        <f t="shared" si="2"/>
        <v>120.25</v>
      </c>
      <c r="M106" s="70" t="s">
        <v>76</v>
      </c>
      <c r="N106" s="70" t="s">
        <v>251</v>
      </c>
      <c r="O106" s="71">
        <v>42573</v>
      </c>
      <c r="P106" t="s">
        <v>153</v>
      </c>
    </row>
    <row r="107" spans="1:18" ht="30">
      <c r="A107" s="80">
        <v>42370</v>
      </c>
      <c r="B107" s="70" t="s">
        <v>249</v>
      </c>
      <c r="C107" s="70">
        <v>885</v>
      </c>
      <c r="D107" s="70">
        <v>44174</v>
      </c>
      <c r="E107" s="70" t="s">
        <v>263</v>
      </c>
      <c r="F107" s="70" t="s">
        <v>206</v>
      </c>
      <c r="G107" s="70">
        <v>6</v>
      </c>
      <c r="H107" s="70">
        <v>3</v>
      </c>
      <c r="I107" s="70">
        <v>3</v>
      </c>
      <c r="J107" s="70">
        <v>64.62</v>
      </c>
      <c r="K107" s="70">
        <v>193.86</v>
      </c>
      <c r="L107" s="70">
        <f t="shared" si="2"/>
        <v>193.86</v>
      </c>
      <c r="M107" s="70" t="s">
        <v>76</v>
      </c>
      <c r="N107" s="70" t="s">
        <v>251</v>
      </c>
      <c r="O107" s="71">
        <v>42573</v>
      </c>
      <c r="P107" t="s">
        <v>153</v>
      </c>
      <c r="R107" s="63"/>
    </row>
    <row r="108" spans="1:18" ht="45">
      <c r="A108" s="80">
        <v>42370</v>
      </c>
      <c r="B108" s="70" t="s">
        <v>103</v>
      </c>
      <c r="C108" s="70">
        <v>855</v>
      </c>
      <c r="D108" s="70">
        <v>48250</v>
      </c>
      <c r="E108" s="70" t="s">
        <v>104</v>
      </c>
      <c r="F108" s="70" t="s">
        <v>75</v>
      </c>
      <c r="G108" s="70">
        <v>92</v>
      </c>
      <c r="H108" s="70">
        <v>30</v>
      </c>
      <c r="I108" s="70">
        <v>11</v>
      </c>
      <c r="J108" s="70">
        <v>280.5</v>
      </c>
      <c r="K108" s="72">
        <v>8415</v>
      </c>
      <c r="L108" s="70">
        <f t="shared" si="2"/>
        <v>3085.5</v>
      </c>
      <c r="M108" s="70" t="s">
        <v>76</v>
      </c>
      <c r="N108" s="70" t="s">
        <v>264</v>
      </c>
      <c r="O108" s="71">
        <v>42573</v>
      </c>
      <c r="P108" t="s">
        <v>153</v>
      </c>
      <c r="R108" s="63"/>
    </row>
    <row r="109" spans="1:16" ht="15">
      <c r="A109" s="80">
        <v>42370</v>
      </c>
      <c r="B109" s="70" t="s">
        <v>265</v>
      </c>
      <c r="C109" s="70">
        <v>562</v>
      </c>
      <c r="D109" s="70">
        <v>31417</v>
      </c>
      <c r="E109" s="70" t="s">
        <v>95</v>
      </c>
      <c r="F109" s="70" t="s">
        <v>75</v>
      </c>
      <c r="G109" s="70">
        <v>4</v>
      </c>
      <c r="H109" s="70">
        <v>2</v>
      </c>
      <c r="I109" s="70">
        <v>2</v>
      </c>
      <c r="J109" s="70">
        <v>904.37</v>
      </c>
      <c r="K109" s="72">
        <v>1808.74</v>
      </c>
      <c r="L109" s="70">
        <f t="shared" si="2"/>
        <v>1808.74</v>
      </c>
      <c r="M109" s="70" t="s">
        <v>76</v>
      </c>
      <c r="N109" s="70" t="s">
        <v>266</v>
      </c>
      <c r="O109" s="71">
        <v>42573</v>
      </c>
      <c r="P109" t="s">
        <v>153</v>
      </c>
    </row>
    <row r="110" spans="1:18" ht="15">
      <c r="A110" s="80">
        <v>42370</v>
      </c>
      <c r="B110" s="70" t="s">
        <v>267</v>
      </c>
      <c r="C110" s="70">
        <v>441</v>
      </c>
      <c r="D110" s="70">
        <v>48156</v>
      </c>
      <c r="E110" s="70" t="s">
        <v>268</v>
      </c>
      <c r="F110" s="70" t="s">
        <v>79</v>
      </c>
      <c r="G110" s="70">
        <v>10</v>
      </c>
      <c r="H110" s="70">
        <v>3</v>
      </c>
      <c r="I110" s="70">
        <v>3</v>
      </c>
      <c r="J110" s="70">
        <v>354.87</v>
      </c>
      <c r="K110" s="72">
        <v>1064.61</v>
      </c>
      <c r="L110" s="70">
        <f t="shared" si="2"/>
        <v>1064.6100000000001</v>
      </c>
      <c r="M110" s="70" t="s">
        <v>76</v>
      </c>
      <c r="N110" s="70" t="s">
        <v>269</v>
      </c>
      <c r="O110" s="71">
        <v>42573</v>
      </c>
      <c r="P110" t="s">
        <v>153</v>
      </c>
      <c r="R110" s="63"/>
    </row>
    <row r="111" spans="1:18" ht="15">
      <c r="A111" s="70" t="s">
        <v>177</v>
      </c>
      <c r="B111" s="70" t="s">
        <v>270</v>
      </c>
      <c r="C111" s="70">
        <v>23</v>
      </c>
      <c r="D111" s="70">
        <v>20164</v>
      </c>
      <c r="E111" s="70" t="s">
        <v>271</v>
      </c>
      <c r="F111" s="70" t="s">
        <v>48</v>
      </c>
      <c r="G111" s="70">
        <v>66</v>
      </c>
      <c r="H111" s="70">
        <v>20</v>
      </c>
      <c r="I111" s="70">
        <v>7</v>
      </c>
      <c r="J111" s="70">
        <v>16.99</v>
      </c>
      <c r="K111" s="70">
        <v>339.8</v>
      </c>
      <c r="L111" s="70">
        <f t="shared" si="2"/>
        <v>118.92999999999999</v>
      </c>
      <c r="M111" s="70" t="s">
        <v>76</v>
      </c>
      <c r="N111" s="70" t="s">
        <v>272</v>
      </c>
      <c r="O111" s="71">
        <v>42573</v>
      </c>
      <c r="P111" t="s">
        <v>153</v>
      </c>
      <c r="R111" s="63"/>
    </row>
    <row r="112" spans="1:16" ht="30">
      <c r="A112" s="80">
        <v>42401</v>
      </c>
      <c r="B112" s="70" t="s">
        <v>273</v>
      </c>
      <c r="C112" s="70">
        <v>14</v>
      </c>
      <c r="D112" s="70">
        <v>48377</v>
      </c>
      <c r="E112" s="70" t="s">
        <v>274</v>
      </c>
      <c r="F112" s="70" t="s">
        <v>48</v>
      </c>
      <c r="G112" s="70">
        <v>4</v>
      </c>
      <c r="H112" s="70">
        <v>2</v>
      </c>
      <c r="I112" s="70">
        <v>2</v>
      </c>
      <c r="J112" s="70">
        <v>12.45</v>
      </c>
      <c r="K112" s="70">
        <v>24.9</v>
      </c>
      <c r="L112" s="70">
        <f t="shared" si="2"/>
        <v>24.9</v>
      </c>
      <c r="M112" s="70" t="s">
        <v>76</v>
      </c>
      <c r="N112" s="70" t="s">
        <v>275</v>
      </c>
      <c r="O112" s="71">
        <v>42576</v>
      </c>
      <c r="P112" t="s">
        <v>153</v>
      </c>
    </row>
    <row r="113" spans="1:18" ht="30">
      <c r="A113" s="80">
        <v>42401</v>
      </c>
      <c r="B113" s="70" t="s">
        <v>273</v>
      </c>
      <c r="C113" s="70">
        <v>182</v>
      </c>
      <c r="D113" s="70">
        <v>26143</v>
      </c>
      <c r="E113" s="70" t="s">
        <v>276</v>
      </c>
      <c r="F113" s="70" t="s">
        <v>48</v>
      </c>
      <c r="G113" s="70">
        <v>50</v>
      </c>
      <c r="H113" s="70">
        <v>10</v>
      </c>
      <c r="I113" s="70">
        <v>5</v>
      </c>
      <c r="J113" s="70">
        <v>8.86</v>
      </c>
      <c r="K113" s="70">
        <v>88.6</v>
      </c>
      <c r="L113" s="70">
        <f t="shared" si="2"/>
        <v>44.3</v>
      </c>
      <c r="M113" s="70" t="s">
        <v>76</v>
      </c>
      <c r="N113" s="70" t="s">
        <v>275</v>
      </c>
      <c r="O113" s="71">
        <v>42576</v>
      </c>
      <c r="P113" t="s">
        <v>153</v>
      </c>
      <c r="R113" s="63"/>
    </row>
    <row r="114" spans="1:16" ht="30">
      <c r="A114" s="80">
        <v>42401</v>
      </c>
      <c r="B114" s="70" t="s">
        <v>273</v>
      </c>
      <c r="C114" s="70">
        <v>259</v>
      </c>
      <c r="D114" s="70">
        <v>1935</v>
      </c>
      <c r="E114" s="70" t="s">
        <v>277</v>
      </c>
      <c r="F114" s="70" t="s">
        <v>48</v>
      </c>
      <c r="G114" s="70">
        <v>22</v>
      </c>
      <c r="H114" s="70">
        <v>2</v>
      </c>
      <c r="I114" s="70">
        <v>2</v>
      </c>
      <c r="J114" s="70">
        <v>32.5</v>
      </c>
      <c r="K114" s="70">
        <v>65</v>
      </c>
      <c r="L114" s="70">
        <f t="shared" si="2"/>
        <v>65</v>
      </c>
      <c r="M114" s="70" t="s">
        <v>76</v>
      </c>
      <c r="N114" s="70" t="s">
        <v>275</v>
      </c>
      <c r="O114" s="71">
        <v>42576</v>
      </c>
      <c r="P114" t="s">
        <v>153</v>
      </c>
    </row>
    <row r="115" spans="1:16" ht="15">
      <c r="A115" s="80">
        <v>42401</v>
      </c>
      <c r="B115" s="70" t="s">
        <v>278</v>
      </c>
      <c r="C115" s="70">
        <v>31</v>
      </c>
      <c r="D115" s="70">
        <v>26471</v>
      </c>
      <c r="E115" s="70" t="s">
        <v>279</v>
      </c>
      <c r="F115" s="70" t="s">
        <v>48</v>
      </c>
      <c r="G115" s="70">
        <v>60</v>
      </c>
      <c r="H115" s="70">
        <v>30</v>
      </c>
      <c r="I115" s="70">
        <v>30</v>
      </c>
      <c r="J115" s="70">
        <v>8.9</v>
      </c>
      <c r="K115" s="70">
        <v>267</v>
      </c>
      <c r="L115" s="70">
        <f t="shared" si="2"/>
        <v>267</v>
      </c>
      <c r="M115" s="70" t="s">
        <v>76</v>
      </c>
      <c r="N115" s="70" t="s">
        <v>280</v>
      </c>
      <c r="O115" s="71">
        <v>42576</v>
      </c>
      <c r="P115" t="s">
        <v>153</v>
      </c>
    </row>
    <row r="116" spans="1:18" ht="225">
      <c r="A116" s="80">
        <v>42401</v>
      </c>
      <c r="B116" s="70" t="s">
        <v>278</v>
      </c>
      <c r="C116" s="70">
        <v>64</v>
      </c>
      <c r="D116" s="70">
        <v>47114</v>
      </c>
      <c r="E116" s="70" t="s">
        <v>281</v>
      </c>
      <c r="F116" s="70" t="s">
        <v>48</v>
      </c>
      <c r="G116" s="70">
        <v>290</v>
      </c>
      <c r="H116" s="70">
        <v>15</v>
      </c>
      <c r="I116" s="70">
        <v>15</v>
      </c>
      <c r="J116" s="70">
        <v>8.65</v>
      </c>
      <c r="K116" s="70">
        <v>129.75</v>
      </c>
      <c r="L116" s="70">
        <f t="shared" si="2"/>
        <v>129.75</v>
      </c>
      <c r="M116" s="70" t="s">
        <v>76</v>
      </c>
      <c r="N116" s="70" t="s">
        <v>280</v>
      </c>
      <c r="O116" s="71">
        <v>42576</v>
      </c>
      <c r="P116" t="s">
        <v>153</v>
      </c>
      <c r="R116">
        <v>360</v>
      </c>
    </row>
    <row r="117" spans="1:18" ht="30">
      <c r="A117" s="80">
        <v>42401</v>
      </c>
      <c r="B117" s="70" t="s">
        <v>229</v>
      </c>
      <c r="C117" s="70">
        <v>212</v>
      </c>
      <c r="D117" s="70">
        <v>47210</v>
      </c>
      <c r="E117" s="70" t="s">
        <v>282</v>
      </c>
      <c r="F117" s="70" t="s">
        <v>75</v>
      </c>
      <c r="G117" s="70">
        <v>50</v>
      </c>
      <c r="H117" s="70">
        <v>25</v>
      </c>
      <c r="I117" s="70">
        <v>25</v>
      </c>
      <c r="J117" s="70">
        <v>1.49</v>
      </c>
      <c r="K117" s="70">
        <v>37.25</v>
      </c>
      <c r="L117" s="70">
        <f t="shared" si="2"/>
        <v>37.25</v>
      </c>
      <c r="M117" s="70" t="s">
        <v>76</v>
      </c>
      <c r="N117" s="70" t="s">
        <v>283</v>
      </c>
      <c r="O117" s="71">
        <v>42576</v>
      </c>
      <c r="P117" t="s">
        <v>153</v>
      </c>
      <c r="R117">
        <v>80.97</v>
      </c>
    </row>
    <row r="118" spans="1:18" ht="30">
      <c r="A118" s="80">
        <v>42401</v>
      </c>
      <c r="B118" s="70" t="s">
        <v>284</v>
      </c>
      <c r="C118" s="70">
        <v>13</v>
      </c>
      <c r="D118" s="70">
        <v>48376</v>
      </c>
      <c r="E118" s="70" t="s">
        <v>285</v>
      </c>
      <c r="F118" s="70" t="s">
        <v>48</v>
      </c>
      <c r="G118" s="70">
        <v>14</v>
      </c>
      <c r="H118" s="70">
        <v>2</v>
      </c>
      <c r="I118" s="70">
        <v>2</v>
      </c>
      <c r="J118" s="70">
        <v>7.96</v>
      </c>
      <c r="K118" s="70">
        <v>15.92</v>
      </c>
      <c r="L118" s="70">
        <f t="shared" si="2"/>
        <v>15.92</v>
      </c>
      <c r="M118" s="70" t="s">
        <v>76</v>
      </c>
      <c r="N118" s="70" t="s">
        <v>286</v>
      </c>
      <c r="O118" s="71">
        <v>42576</v>
      </c>
      <c r="P118" t="s">
        <v>153</v>
      </c>
      <c r="R118" s="63">
        <v>9898.01</v>
      </c>
    </row>
    <row r="119" spans="1:18" ht="15">
      <c r="A119" s="80">
        <v>42401</v>
      </c>
      <c r="B119" s="70" t="s">
        <v>284</v>
      </c>
      <c r="C119" s="70">
        <v>30</v>
      </c>
      <c r="D119" s="70">
        <v>1584</v>
      </c>
      <c r="E119" s="70" t="s">
        <v>287</v>
      </c>
      <c r="F119" s="70" t="s">
        <v>48</v>
      </c>
      <c r="G119" s="70">
        <v>10</v>
      </c>
      <c r="H119" s="70">
        <v>5</v>
      </c>
      <c r="I119" s="70">
        <v>5</v>
      </c>
      <c r="J119" s="70">
        <v>19.72</v>
      </c>
      <c r="K119" s="70">
        <v>98.6</v>
      </c>
      <c r="L119" s="70">
        <f t="shared" si="2"/>
        <v>98.6</v>
      </c>
      <c r="M119" s="70" t="s">
        <v>76</v>
      </c>
      <c r="N119" s="70" t="s">
        <v>286</v>
      </c>
      <c r="O119" s="71">
        <v>42576</v>
      </c>
      <c r="P119" t="s">
        <v>153</v>
      </c>
      <c r="R119" s="63">
        <v>2080.76</v>
      </c>
    </row>
    <row r="120" spans="1:18" ht="15">
      <c r="A120" s="80">
        <v>42401</v>
      </c>
      <c r="B120" s="70" t="s">
        <v>288</v>
      </c>
      <c r="C120" s="70">
        <v>337</v>
      </c>
      <c r="D120" s="70">
        <v>65333</v>
      </c>
      <c r="E120" s="70" t="s">
        <v>289</v>
      </c>
      <c r="F120" s="70" t="s">
        <v>79</v>
      </c>
      <c r="G120" s="70">
        <v>10</v>
      </c>
      <c r="H120" s="70">
        <v>5</v>
      </c>
      <c r="I120" s="70">
        <v>2</v>
      </c>
      <c r="J120" s="70">
        <v>662</v>
      </c>
      <c r="K120" s="72">
        <v>3310</v>
      </c>
      <c r="L120" s="70">
        <f t="shared" si="2"/>
        <v>1324</v>
      </c>
      <c r="M120" s="70" t="s">
        <v>76</v>
      </c>
      <c r="N120" s="70" t="s">
        <v>290</v>
      </c>
      <c r="O120" s="71">
        <v>42576</v>
      </c>
      <c r="P120" t="s">
        <v>153</v>
      </c>
      <c r="R120">
        <v>446.4</v>
      </c>
    </row>
    <row r="121" spans="1:18" ht="30">
      <c r="A121" s="80">
        <v>42401</v>
      </c>
      <c r="B121" s="70" t="s">
        <v>291</v>
      </c>
      <c r="C121" s="70">
        <v>514</v>
      </c>
      <c r="D121" s="70">
        <v>28227</v>
      </c>
      <c r="E121" s="70" t="s">
        <v>292</v>
      </c>
      <c r="F121" s="70" t="s">
        <v>129</v>
      </c>
      <c r="G121" s="70">
        <v>4</v>
      </c>
      <c r="H121" s="70">
        <v>2</v>
      </c>
      <c r="I121" s="70">
        <v>2</v>
      </c>
      <c r="J121" s="70">
        <v>44.8</v>
      </c>
      <c r="K121" s="70">
        <v>89.6</v>
      </c>
      <c r="L121" s="70">
        <f t="shared" si="2"/>
        <v>89.6</v>
      </c>
      <c r="M121" s="70" t="s">
        <v>76</v>
      </c>
      <c r="N121" s="70" t="s">
        <v>293</v>
      </c>
      <c r="O121" s="71">
        <v>42576</v>
      </c>
      <c r="P121" t="s">
        <v>153</v>
      </c>
      <c r="R121">
        <v>790</v>
      </c>
    </row>
    <row r="122" spans="1:18" ht="45">
      <c r="A122" s="80">
        <v>42401</v>
      </c>
      <c r="B122" s="70" t="s">
        <v>235</v>
      </c>
      <c r="C122" s="70">
        <v>438</v>
      </c>
      <c r="D122" s="70">
        <v>66933</v>
      </c>
      <c r="E122" s="70" t="s">
        <v>294</v>
      </c>
      <c r="F122" s="70" t="s">
        <v>79</v>
      </c>
      <c r="G122" s="70">
        <v>8</v>
      </c>
      <c r="H122" s="70">
        <v>4</v>
      </c>
      <c r="I122" s="70">
        <v>4</v>
      </c>
      <c r="J122" s="70">
        <v>317.23</v>
      </c>
      <c r="K122" s="72">
        <v>1268.92</v>
      </c>
      <c r="L122" s="70">
        <f t="shared" si="2"/>
        <v>1268.92</v>
      </c>
      <c r="M122" s="70" t="s">
        <v>76</v>
      </c>
      <c r="N122" s="70" t="s">
        <v>295</v>
      </c>
      <c r="O122" s="71">
        <v>42576</v>
      </c>
      <c r="P122" t="s">
        <v>153</v>
      </c>
      <c r="R122">
        <v>70.82</v>
      </c>
    </row>
    <row r="123" spans="1:18" ht="30">
      <c r="A123" s="80">
        <v>42401</v>
      </c>
      <c r="B123" s="70" t="s">
        <v>296</v>
      </c>
      <c r="C123" s="70">
        <v>244</v>
      </c>
      <c r="D123" s="70">
        <v>62736</v>
      </c>
      <c r="E123" s="70" t="s">
        <v>297</v>
      </c>
      <c r="F123" s="70" t="s">
        <v>48</v>
      </c>
      <c r="G123" s="70">
        <v>4</v>
      </c>
      <c r="H123" s="70">
        <v>2</v>
      </c>
      <c r="I123" s="70">
        <v>1</v>
      </c>
      <c r="J123" s="70">
        <v>150</v>
      </c>
      <c r="K123" s="70">
        <v>300</v>
      </c>
      <c r="L123" s="70">
        <f t="shared" si="2"/>
        <v>150</v>
      </c>
      <c r="M123" s="70" t="s">
        <v>76</v>
      </c>
      <c r="N123" s="70" t="s">
        <v>298</v>
      </c>
      <c r="O123" s="71">
        <v>42576</v>
      </c>
      <c r="P123" t="s">
        <v>153</v>
      </c>
      <c r="R123">
        <v>741.18</v>
      </c>
    </row>
    <row r="124" spans="1:18" ht="30">
      <c r="A124" s="80">
        <v>42401</v>
      </c>
      <c r="B124" s="70" t="s">
        <v>299</v>
      </c>
      <c r="C124" s="70">
        <v>538</v>
      </c>
      <c r="D124" s="70">
        <v>19343</v>
      </c>
      <c r="E124" s="70" t="s">
        <v>300</v>
      </c>
      <c r="F124" s="70" t="s">
        <v>48</v>
      </c>
      <c r="G124" s="70">
        <v>1300</v>
      </c>
      <c r="H124" s="70">
        <v>500</v>
      </c>
      <c r="I124" s="70">
        <v>500</v>
      </c>
      <c r="J124" s="70">
        <v>0.54</v>
      </c>
      <c r="K124" s="70">
        <v>270</v>
      </c>
      <c r="L124" s="70">
        <f t="shared" si="2"/>
        <v>270</v>
      </c>
      <c r="M124" s="70" t="s">
        <v>76</v>
      </c>
      <c r="N124" s="70" t="s">
        <v>301</v>
      </c>
      <c r="O124" s="71">
        <v>42576</v>
      </c>
      <c r="P124" t="s">
        <v>153</v>
      </c>
      <c r="R124">
        <v>925.5</v>
      </c>
    </row>
    <row r="125" spans="1:18" ht="45">
      <c r="A125" s="80">
        <v>42401</v>
      </c>
      <c r="B125" s="70" t="s">
        <v>302</v>
      </c>
      <c r="C125" s="70">
        <v>66</v>
      </c>
      <c r="D125" s="70">
        <v>26315</v>
      </c>
      <c r="E125" s="70" t="s">
        <v>303</v>
      </c>
      <c r="F125" s="70" t="s">
        <v>48</v>
      </c>
      <c r="G125" s="70">
        <v>30</v>
      </c>
      <c r="H125" s="70">
        <v>5</v>
      </c>
      <c r="I125" s="70">
        <v>5</v>
      </c>
      <c r="J125" s="70">
        <v>0.98</v>
      </c>
      <c r="K125" s="70">
        <v>4.9</v>
      </c>
      <c r="L125" s="70">
        <f t="shared" si="2"/>
        <v>4.9</v>
      </c>
      <c r="M125" s="70" t="s">
        <v>76</v>
      </c>
      <c r="N125" s="70" t="s">
        <v>304</v>
      </c>
      <c r="O125" s="71">
        <v>42576</v>
      </c>
      <c r="P125" t="s">
        <v>153</v>
      </c>
      <c r="R125">
        <v>187.5</v>
      </c>
    </row>
    <row r="126" spans="1:18" ht="45">
      <c r="A126" s="80">
        <v>42401</v>
      </c>
      <c r="B126" s="70" t="s">
        <v>302</v>
      </c>
      <c r="C126" s="70">
        <v>403</v>
      </c>
      <c r="D126" s="70">
        <v>9608</v>
      </c>
      <c r="E126" s="70" t="s">
        <v>305</v>
      </c>
      <c r="F126" s="70" t="s">
        <v>48</v>
      </c>
      <c r="G126" s="70">
        <v>3900</v>
      </c>
      <c r="H126" s="70">
        <v>600</v>
      </c>
      <c r="I126" s="70">
        <v>600</v>
      </c>
      <c r="J126" s="70">
        <v>3.3</v>
      </c>
      <c r="K126" s="72">
        <v>1980</v>
      </c>
      <c r="L126" s="70">
        <f t="shared" si="2"/>
        <v>1980</v>
      </c>
      <c r="M126" s="70" t="s">
        <v>76</v>
      </c>
      <c r="N126" s="70" t="s">
        <v>304</v>
      </c>
      <c r="O126" s="71">
        <v>42576</v>
      </c>
      <c r="P126" t="s">
        <v>153</v>
      </c>
      <c r="R126" s="63">
        <v>2102.29</v>
      </c>
    </row>
    <row r="127" spans="1:18" ht="45">
      <c r="A127" s="80">
        <v>42401</v>
      </c>
      <c r="B127" s="70" t="s">
        <v>302</v>
      </c>
      <c r="C127" s="70">
        <v>534</v>
      </c>
      <c r="D127" s="70">
        <v>20139</v>
      </c>
      <c r="E127" s="70" t="s">
        <v>306</v>
      </c>
      <c r="F127" s="70" t="s">
        <v>79</v>
      </c>
      <c r="G127" s="70">
        <v>600</v>
      </c>
      <c r="H127" s="70">
        <v>163</v>
      </c>
      <c r="I127" s="70">
        <v>100</v>
      </c>
      <c r="J127" s="70">
        <v>18.59</v>
      </c>
      <c r="K127" s="72">
        <v>3030.17</v>
      </c>
      <c r="L127" s="70">
        <f t="shared" si="2"/>
        <v>1859</v>
      </c>
      <c r="M127" s="70" t="s">
        <v>76</v>
      </c>
      <c r="N127" s="70" t="s">
        <v>304</v>
      </c>
      <c r="O127" s="71">
        <v>42576</v>
      </c>
      <c r="P127" t="s">
        <v>153</v>
      </c>
      <c r="R127">
        <v>951.71</v>
      </c>
    </row>
    <row r="128" spans="1:18" ht="30">
      <c r="A128" s="80">
        <v>42401</v>
      </c>
      <c r="B128" s="70" t="s">
        <v>307</v>
      </c>
      <c r="C128" s="70">
        <v>94</v>
      </c>
      <c r="D128" s="70">
        <v>63050</v>
      </c>
      <c r="E128" s="70" t="s">
        <v>308</v>
      </c>
      <c r="F128" s="70" t="s">
        <v>48</v>
      </c>
      <c r="G128" s="70">
        <v>200</v>
      </c>
      <c r="H128" s="70">
        <v>100</v>
      </c>
      <c r="I128" s="70">
        <v>60</v>
      </c>
      <c r="J128" s="70">
        <v>4.9</v>
      </c>
      <c r="K128" s="70">
        <v>490</v>
      </c>
      <c r="L128" s="70">
        <f t="shared" si="2"/>
        <v>294</v>
      </c>
      <c r="M128" s="70" t="s">
        <v>76</v>
      </c>
      <c r="N128" s="70" t="s">
        <v>309</v>
      </c>
      <c r="O128" s="71">
        <v>42576</v>
      </c>
      <c r="P128" t="s">
        <v>153</v>
      </c>
      <c r="R128">
        <v>260.4</v>
      </c>
    </row>
    <row r="129" spans="1:18" ht="45">
      <c r="A129" s="80">
        <v>42401</v>
      </c>
      <c r="B129" s="70" t="s">
        <v>307</v>
      </c>
      <c r="C129" s="70">
        <v>429</v>
      </c>
      <c r="D129" s="70">
        <v>44690</v>
      </c>
      <c r="E129" s="70" t="s">
        <v>310</v>
      </c>
      <c r="F129" s="70" t="s">
        <v>129</v>
      </c>
      <c r="G129" s="70">
        <v>14</v>
      </c>
      <c r="H129" s="70">
        <v>2</v>
      </c>
      <c r="I129" s="70">
        <v>2</v>
      </c>
      <c r="J129" s="70">
        <v>60</v>
      </c>
      <c r="K129" s="70">
        <v>120</v>
      </c>
      <c r="L129" s="70">
        <f t="shared" si="2"/>
        <v>120</v>
      </c>
      <c r="M129" s="70" t="s">
        <v>76</v>
      </c>
      <c r="N129" s="70" t="s">
        <v>309</v>
      </c>
      <c r="O129" s="71">
        <v>42576</v>
      </c>
      <c r="P129" t="s">
        <v>153</v>
      </c>
      <c r="R129">
        <v>90.5</v>
      </c>
    </row>
    <row r="130" spans="1:18" ht="45">
      <c r="A130" s="80">
        <v>42401</v>
      </c>
      <c r="B130" s="70" t="s">
        <v>307</v>
      </c>
      <c r="C130" s="70">
        <v>431</v>
      </c>
      <c r="D130" s="70">
        <v>44692</v>
      </c>
      <c r="E130" s="70" t="s">
        <v>311</v>
      </c>
      <c r="F130" s="70" t="s">
        <v>129</v>
      </c>
      <c r="G130" s="70">
        <v>18</v>
      </c>
      <c r="H130" s="70">
        <v>4</v>
      </c>
      <c r="I130" s="70">
        <v>4</v>
      </c>
      <c r="J130" s="70">
        <v>50</v>
      </c>
      <c r="K130" s="70">
        <v>200</v>
      </c>
      <c r="L130" s="70">
        <f aca="true" t="shared" si="3" ref="L130:L193">I130*J130</f>
        <v>200</v>
      </c>
      <c r="M130" s="70" t="s">
        <v>76</v>
      </c>
      <c r="N130" s="70" t="s">
        <v>309</v>
      </c>
      <c r="O130" s="71">
        <v>42576</v>
      </c>
      <c r="P130" t="s">
        <v>153</v>
      </c>
      <c r="R130">
        <v>495</v>
      </c>
    </row>
    <row r="131" spans="1:19" ht="60">
      <c r="A131" s="80">
        <v>42401</v>
      </c>
      <c r="B131" s="70" t="s">
        <v>307</v>
      </c>
      <c r="C131" s="70">
        <v>447</v>
      </c>
      <c r="D131" s="70">
        <v>31644</v>
      </c>
      <c r="E131" s="70" t="s">
        <v>312</v>
      </c>
      <c r="F131" s="70" t="s">
        <v>48</v>
      </c>
      <c r="G131" s="70">
        <v>92</v>
      </c>
      <c r="H131" s="70">
        <v>44</v>
      </c>
      <c r="I131" s="70">
        <v>44</v>
      </c>
      <c r="J131" s="70">
        <v>17.3</v>
      </c>
      <c r="K131" s="70">
        <v>761.2</v>
      </c>
      <c r="L131" s="70">
        <f t="shared" si="3"/>
        <v>761.2</v>
      </c>
      <c r="M131" s="70" t="s">
        <v>76</v>
      </c>
      <c r="N131" s="70" t="s">
        <v>309</v>
      </c>
      <c r="O131" s="71">
        <v>42576</v>
      </c>
      <c r="P131" t="s">
        <v>153</v>
      </c>
      <c r="R131">
        <v>88.6</v>
      </c>
      <c r="S131" t="s">
        <v>512</v>
      </c>
    </row>
    <row r="132" spans="1:18" ht="60">
      <c r="A132" s="80">
        <v>42401</v>
      </c>
      <c r="B132" s="70" t="s">
        <v>307</v>
      </c>
      <c r="C132" s="70">
        <v>448</v>
      </c>
      <c r="D132" s="70">
        <v>51504</v>
      </c>
      <c r="E132" s="70" t="s">
        <v>313</v>
      </c>
      <c r="F132" s="70" t="s">
        <v>129</v>
      </c>
      <c r="G132" s="70">
        <v>70</v>
      </c>
      <c r="H132" s="70">
        <v>30</v>
      </c>
      <c r="I132" s="70">
        <v>20</v>
      </c>
      <c r="J132" s="70">
        <v>30</v>
      </c>
      <c r="K132" s="70">
        <v>900</v>
      </c>
      <c r="L132" s="70">
        <f t="shared" si="3"/>
        <v>600</v>
      </c>
      <c r="M132" s="70" t="s">
        <v>76</v>
      </c>
      <c r="N132" s="70" t="s">
        <v>309</v>
      </c>
      <c r="O132" s="71">
        <v>42576</v>
      </c>
      <c r="P132" t="s">
        <v>153</v>
      </c>
      <c r="R132">
        <v>220</v>
      </c>
    </row>
    <row r="133" spans="1:16" ht="45">
      <c r="A133" s="80">
        <v>42401</v>
      </c>
      <c r="B133" s="70" t="s">
        <v>307</v>
      </c>
      <c r="C133" s="70">
        <v>545</v>
      </c>
      <c r="D133" s="70">
        <v>31657</v>
      </c>
      <c r="E133" s="70" t="s">
        <v>314</v>
      </c>
      <c r="F133" s="70" t="s">
        <v>48</v>
      </c>
      <c r="G133" s="70">
        <v>34</v>
      </c>
      <c r="H133" s="70">
        <v>15</v>
      </c>
      <c r="I133" s="70">
        <v>6</v>
      </c>
      <c r="J133" s="70">
        <v>85.67</v>
      </c>
      <c r="K133" s="72">
        <v>1285.05</v>
      </c>
      <c r="L133" s="70">
        <f t="shared" si="3"/>
        <v>514.02</v>
      </c>
      <c r="M133" s="70" t="s">
        <v>76</v>
      </c>
      <c r="N133" s="70" t="s">
        <v>309</v>
      </c>
      <c r="O133" s="71">
        <v>42576</v>
      </c>
      <c r="P133" t="s">
        <v>153</v>
      </c>
    </row>
    <row r="134" spans="1:16" ht="45">
      <c r="A134" s="80">
        <v>42401</v>
      </c>
      <c r="B134" s="70" t="s">
        <v>307</v>
      </c>
      <c r="C134" s="70">
        <v>546</v>
      </c>
      <c r="D134" s="70">
        <v>22555</v>
      </c>
      <c r="E134" s="70" t="s">
        <v>315</v>
      </c>
      <c r="F134" s="70" t="s">
        <v>79</v>
      </c>
      <c r="G134" s="70">
        <v>56</v>
      </c>
      <c r="H134" s="70">
        <v>6</v>
      </c>
      <c r="I134" s="70">
        <v>6</v>
      </c>
      <c r="J134" s="70">
        <v>69.14</v>
      </c>
      <c r="K134" s="70">
        <v>414.84</v>
      </c>
      <c r="L134" s="70">
        <f t="shared" si="3"/>
        <v>414.84000000000003</v>
      </c>
      <c r="M134" s="70" t="s">
        <v>76</v>
      </c>
      <c r="N134" s="70" t="s">
        <v>309</v>
      </c>
      <c r="O134" s="71">
        <v>42576</v>
      </c>
      <c r="P134" t="s">
        <v>153</v>
      </c>
    </row>
    <row r="135" spans="1:16" ht="45">
      <c r="A135" s="80">
        <v>42401</v>
      </c>
      <c r="B135" s="70" t="s">
        <v>307</v>
      </c>
      <c r="C135" s="70">
        <v>547</v>
      </c>
      <c r="D135" s="70">
        <v>24895</v>
      </c>
      <c r="E135" s="70" t="s">
        <v>316</v>
      </c>
      <c r="F135" s="70" t="s">
        <v>129</v>
      </c>
      <c r="G135" s="70">
        <v>12</v>
      </c>
      <c r="H135" s="70">
        <v>6</v>
      </c>
      <c r="I135" s="70">
        <v>6</v>
      </c>
      <c r="J135" s="70">
        <v>91.06</v>
      </c>
      <c r="K135" s="70">
        <v>546.36</v>
      </c>
      <c r="L135" s="70">
        <f t="shared" si="3"/>
        <v>546.36</v>
      </c>
      <c r="M135" s="70" t="s">
        <v>76</v>
      </c>
      <c r="N135" s="70" t="s">
        <v>309</v>
      </c>
      <c r="O135" s="71">
        <v>42576</v>
      </c>
      <c r="P135" t="s">
        <v>153</v>
      </c>
    </row>
    <row r="136" spans="1:16" ht="60">
      <c r="A136" s="80">
        <v>42401</v>
      </c>
      <c r="B136" s="70" t="s">
        <v>317</v>
      </c>
      <c r="C136" s="70">
        <v>417</v>
      </c>
      <c r="D136" s="70">
        <v>44841</v>
      </c>
      <c r="E136" s="70" t="s">
        <v>318</v>
      </c>
      <c r="F136" s="70" t="s">
        <v>97</v>
      </c>
      <c r="G136" s="70">
        <v>18</v>
      </c>
      <c r="H136" s="70">
        <v>9</v>
      </c>
      <c r="I136" s="70">
        <v>2</v>
      </c>
      <c r="J136" s="70">
        <v>375</v>
      </c>
      <c r="K136" s="72">
        <v>3375</v>
      </c>
      <c r="L136" s="70">
        <f t="shared" si="3"/>
        <v>750</v>
      </c>
      <c r="M136" s="70" t="s">
        <v>76</v>
      </c>
      <c r="N136" s="70" t="s">
        <v>319</v>
      </c>
      <c r="O136" s="71">
        <v>42576</v>
      </c>
      <c r="P136" t="s">
        <v>153</v>
      </c>
    </row>
    <row r="137" spans="1:16" ht="75">
      <c r="A137" s="80">
        <v>42401</v>
      </c>
      <c r="B137" s="70" t="s">
        <v>320</v>
      </c>
      <c r="C137" s="70">
        <v>136</v>
      </c>
      <c r="D137" s="70">
        <v>44773</v>
      </c>
      <c r="E137" s="70" t="s">
        <v>321</v>
      </c>
      <c r="F137" s="70" t="s">
        <v>75</v>
      </c>
      <c r="G137" s="70">
        <v>16</v>
      </c>
      <c r="H137" s="70">
        <v>5</v>
      </c>
      <c r="I137" s="70">
        <v>2</v>
      </c>
      <c r="J137" s="70">
        <v>770</v>
      </c>
      <c r="K137" s="72">
        <v>3850</v>
      </c>
      <c r="L137" s="70">
        <f t="shared" si="3"/>
        <v>1540</v>
      </c>
      <c r="M137" s="70" t="s">
        <v>76</v>
      </c>
      <c r="N137" s="70" t="s">
        <v>322</v>
      </c>
      <c r="O137" s="71">
        <v>42576</v>
      </c>
      <c r="P137" t="s">
        <v>153</v>
      </c>
    </row>
    <row r="138" spans="1:16" ht="30">
      <c r="A138" s="80">
        <v>42401</v>
      </c>
      <c r="B138" s="70" t="s">
        <v>320</v>
      </c>
      <c r="C138" s="70">
        <v>179</v>
      </c>
      <c r="D138" s="70">
        <v>64948</v>
      </c>
      <c r="E138" s="70" t="s">
        <v>323</v>
      </c>
      <c r="F138" s="70" t="s">
        <v>48</v>
      </c>
      <c r="G138" s="70">
        <v>800</v>
      </c>
      <c r="H138" s="70">
        <v>400</v>
      </c>
      <c r="I138" s="70">
        <v>100</v>
      </c>
      <c r="J138" s="70">
        <v>2.6</v>
      </c>
      <c r="K138" s="72">
        <v>1040</v>
      </c>
      <c r="L138" s="70">
        <f t="shared" si="3"/>
        <v>260</v>
      </c>
      <c r="M138" s="70" t="s">
        <v>76</v>
      </c>
      <c r="N138" s="70" t="s">
        <v>322</v>
      </c>
      <c r="O138" s="71">
        <v>42576</v>
      </c>
      <c r="P138" t="s">
        <v>153</v>
      </c>
    </row>
    <row r="139" spans="1:16" ht="30">
      <c r="A139" s="80">
        <v>42401</v>
      </c>
      <c r="B139" s="70" t="s">
        <v>320</v>
      </c>
      <c r="C139" s="70">
        <v>549</v>
      </c>
      <c r="D139" s="70">
        <v>67166</v>
      </c>
      <c r="E139" s="70" t="s">
        <v>324</v>
      </c>
      <c r="F139" s="70" t="s">
        <v>129</v>
      </c>
      <c r="G139" s="70">
        <v>22</v>
      </c>
      <c r="H139" s="70">
        <v>11</v>
      </c>
      <c r="I139" s="70">
        <v>5</v>
      </c>
      <c r="J139" s="70">
        <v>229.9</v>
      </c>
      <c r="K139" s="72">
        <v>2528.9</v>
      </c>
      <c r="L139" s="70">
        <f t="shared" si="3"/>
        <v>1149.5</v>
      </c>
      <c r="M139" s="70" t="s">
        <v>76</v>
      </c>
      <c r="N139" s="70" t="s">
        <v>322</v>
      </c>
      <c r="O139" s="71">
        <v>42576</v>
      </c>
      <c r="P139" t="s">
        <v>153</v>
      </c>
    </row>
    <row r="140" spans="1:16" ht="30">
      <c r="A140" s="80">
        <v>42401</v>
      </c>
      <c r="B140" s="70" t="s">
        <v>325</v>
      </c>
      <c r="C140" s="70">
        <v>46</v>
      </c>
      <c r="D140" s="70">
        <v>44258</v>
      </c>
      <c r="E140" s="70" t="s">
        <v>326</v>
      </c>
      <c r="F140" s="70" t="s">
        <v>48</v>
      </c>
      <c r="G140" s="70">
        <v>34</v>
      </c>
      <c r="H140" s="70">
        <v>15</v>
      </c>
      <c r="I140" s="70">
        <v>15</v>
      </c>
      <c r="J140" s="70">
        <v>2.62</v>
      </c>
      <c r="K140" s="70">
        <v>39.3</v>
      </c>
      <c r="L140" s="70">
        <f t="shared" si="3"/>
        <v>39.300000000000004</v>
      </c>
      <c r="M140" s="70" t="s">
        <v>76</v>
      </c>
      <c r="N140" s="70" t="s">
        <v>327</v>
      </c>
      <c r="O140" s="71">
        <v>42576</v>
      </c>
      <c r="P140" t="s">
        <v>153</v>
      </c>
    </row>
    <row r="141" spans="1:16" ht="30">
      <c r="A141" s="80">
        <v>42401</v>
      </c>
      <c r="B141" s="70" t="s">
        <v>325</v>
      </c>
      <c r="C141" s="70">
        <v>249</v>
      </c>
      <c r="D141" s="70">
        <v>14700</v>
      </c>
      <c r="E141" s="70" t="s">
        <v>328</v>
      </c>
      <c r="F141" s="70" t="s">
        <v>48</v>
      </c>
      <c r="G141" s="70">
        <v>52</v>
      </c>
      <c r="H141" s="70">
        <v>16</v>
      </c>
      <c r="I141" s="70">
        <v>16</v>
      </c>
      <c r="J141" s="70">
        <v>5.95</v>
      </c>
      <c r="K141" s="70">
        <v>95.2</v>
      </c>
      <c r="L141" s="70">
        <f t="shared" si="3"/>
        <v>95.2</v>
      </c>
      <c r="M141" s="70" t="s">
        <v>76</v>
      </c>
      <c r="N141" s="70" t="s">
        <v>327</v>
      </c>
      <c r="O141" s="71">
        <v>42576</v>
      </c>
      <c r="P141" t="s">
        <v>153</v>
      </c>
    </row>
    <row r="142" spans="1:16" ht="30">
      <c r="A142" s="80">
        <v>42401</v>
      </c>
      <c r="B142" s="70" t="s">
        <v>325</v>
      </c>
      <c r="C142" s="70">
        <v>344</v>
      </c>
      <c r="D142" s="70">
        <v>8002</v>
      </c>
      <c r="E142" s="70" t="s">
        <v>329</v>
      </c>
      <c r="F142" s="70" t="s">
        <v>97</v>
      </c>
      <c r="G142" s="70">
        <v>28</v>
      </c>
      <c r="H142" s="70">
        <v>4</v>
      </c>
      <c r="I142" s="70">
        <v>4</v>
      </c>
      <c r="J142" s="70">
        <v>14.11</v>
      </c>
      <c r="K142" s="70">
        <v>56.44</v>
      </c>
      <c r="L142" s="70">
        <f t="shared" si="3"/>
        <v>56.44</v>
      </c>
      <c r="M142" s="70" t="s">
        <v>76</v>
      </c>
      <c r="N142" s="70" t="s">
        <v>327</v>
      </c>
      <c r="O142" s="71">
        <v>42576</v>
      </c>
      <c r="P142" t="s">
        <v>153</v>
      </c>
    </row>
    <row r="143" spans="1:16" ht="30">
      <c r="A143" s="80">
        <v>42401</v>
      </c>
      <c r="B143" s="70" t="s">
        <v>325</v>
      </c>
      <c r="C143" s="70">
        <v>346</v>
      </c>
      <c r="D143" s="70">
        <v>5436</v>
      </c>
      <c r="E143" s="70" t="s">
        <v>330</v>
      </c>
      <c r="F143" s="70" t="s">
        <v>97</v>
      </c>
      <c r="G143" s="70">
        <v>34</v>
      </c>
      <c r="H143" s="70">
        <v>6</v>
      </c>
      <c r="I143" s="70">
        <v>6</v>
      </c>
      <c r="J143" s="70">
        <v>23.97</v>
      </c>
      <c r="K143" s="70">
        <v>143.82</v>
      </c>
      <c r="L143" s="70">
        <f t="shared" si="3"/>
        <v>143.82</v>
      </c>
      <c r="M143" s="70" t="s">
        <v>76</v>
      </c>
      <c r="N143" s="70" t="s">
        <v>327</v>
      </c>
      <c r="O143" s="71">
        <v>42576</v>
      </c>
      <c r="P143" t="s">
        <v>153</v>
      </c>
    </row>
    <row r="144" spans="1:16" ht="60">
      <c r="A144" s="80">
        <v>42401</v>
      </c>
      <c r="B144" s="70" t="s">
        <v>325</v>
      </c>
      <c r="C144" s="70">
        <v>375</v>
      </c>
      <c r="D144" s="70">
        <v>26440</v>
      </c>
      <c r="E144" s="70" t="s">
        <v>331</v>
      </c>
      <c r="F144" s="70" t="s">
        <v>48</v>
      </c>
      <c r="G144" s="70">
        <v>216</v>
      </c>
      <c r="H144" s="70">
        <v>108</v>
      </c>
      <c r="I144" s="70">
        <v>108</v>
      </c>
      <c r="J144" s="70">
        <v>25</v>
      </c>
      <c r="K144" s="72">
        <v>2700</v>
      </c>
      <c r="L144" s="70">
        <f t="shared" si="3"/>
        <v>2700</v>
      </c>
      <c r="M144" s="70" t="s">
        <v>76</v>
      </c>
      <c r="N144" s="70" t="s">
        <v>327</v>
      </c>
      <c r="O144" s="71">
        <v>42576</v>
      </c>
      <c r="P144" t="s">
        <v>153</v>
      </c>
    </row>
    <row r="145" spans="1:16" ht="30">
      <c r="A145" s="80">
        <v>42401</v>
      </c>
      <c r="B145" s="70" t="s">
        <v>325</v>
      </c>
      <c r="C145" s="70">
        <v>410</v>
      </c>
      <c r="D145" s="70">
        <v>6165</v>
      </c>
      <c r="E145" s="70" t="s">
        <v>332</v>
      </c>
      <c r="F145" s="70" t="s">
        <v>48</v>
      </c>
      <c r="G145" s="70">
        <v>100</v>
      </c>
      <c r="H145" s="70">
        <v>50</v>
      </c>
      <c r="I145" s="70">
        <v>50</v>
      </c>
      <c r="J145" s="70">
        <v>4.21</v>
      </c>
      <c r="K145" s="70">
        <v>210.5</v>
      </c>
      <c r="L145" s="70">
        <f t="shared" si="3"/>
        <v>210.5</v>
      </c>
      <c r="M145" s="70" t="s">
        <v>76</v>
      </c>
      <c r="N145" s="70" t="s">
        <v>327</v>
      </c>
      <c r="O145" s="71">
        <v>42576</v>
      </c>
      <c r="P145" t="s">
        <v>153</v>
      </c>
    </row>
    <row r="146" spans="1:16" ht="30">
      <c r="A146" s="80">
        <v>42401</v>
      </c>
      <c r="B146" s="70" t="s">
        <v>325</v>
      </c>
      <c r="C146" s="70">
        <v>471</v>
      </c>
      <c r="D146" s="70">
        <v>31655</v>
      </c>
      <c r="E146" s="70" t="s">
        <v>333</v>
      </c>
      <c r="F146" s="70" t="s">
        <v>48</v>
      </c>
      <c r="G146" s="70">
        <v>42</v>
      </c>
      <c r="H146" s="70">
        <v>12</v>
      </c>
      <c r="I146" s="70">
        <v>2</v>
      </c>
      <c r="J146" s="70">
        <v>25.4</v>
      </c>
      <c r="K146" s="70">
        <v>304.8</v>
      </c>
      <c r="L146" s="70">
        <f t="shared" si="3"/>
        <v>50.8</v>
      </c>
      <c r="M146" s="70" t="s">
        <v>76</v>
      </c>
      <c r="N146" s="70" t="s">
        <v>327</v>
      </c>
      <c r="O146" s="71">
        <v>42576</v>
      </c>
      <c r="P146" t="s">
        <v>153</v>
      </c>
    </row>
    <row r="147" spans="1:16" ht="30">
      <c r="A147" s="80">
        <v>42401</v>
      </c>
      <c r="B147" s="70" t="s">
        <v>325</v>
      </c>
      <c r="C147" s="70">
        <v>472</v>
      </c>
      <c r="D147" s="70">
        <v>8799</v>
      </c>
      <c r="E147" s="70" t="s">
        <v>334</v>
      </c>
      <c r="F147" s="70" t="s">
        <v>48</v>
      </c>
      <c r="G147" s="70">
        <v>114</v>
      </c>
      <c r="H147" s="70">
        <v>20</v>
      </c>
      <c r="I147" s="70">
        <v>20</v>
      </c>
      <c r="J147" s="70">
        <v>5.28</v>
      </c>
      <c r="K147" s="70">
        <v>105.6</v>
      </c>
      <c r="L147" s="70">
        <f t="shared" si="3"/>
        <v>105.60000000000001</v>
      </c>
      <c r="M147" s="70" t="s">
        <v>76</v>
      </c>
      <c r="N147" s="70" t="s">
        <v>327</v>
      </c>
      <c r="O147" s="71">
        <v>42576</v>
      </c>
      <c r="P147" t="s">
        <v>153</v>
      </c>
    </row>
    <row r="148" spans="1:16" ht="30">
      <c r="A148" s="80">
        <v>42401</v>
      </c>
      <c r="B148" s="70" t="s">
        <v>335</v>
      </c>
      <c r="C148" s="70">
        <v>332</v>
      </c>
      <c r="D148" s="70">
        <v>64892</v>
      </c>
      <c r="E148" s="70" t="s">
        <v>336</v>
      </c>
      <c r="F148" s="70" t="s">
        <v>129</v>
      </c>
      <c r="G148" s="70">
        <v>22</v>
      </c>
      <c r="H148" s="70">
        <v>6</v>
      </c>
      <c r="I148" s="70">
        <v>6</v>
      </c>
      <c r="J148" s="70">
        <v>20</v>
      </c>
      <c r="K148" s="70">
        <v>120</v>
      </c>
      <c r="L148" s="70">
        <f t="shared" si="3"/>
        <v>120</v>
      </c>
      <c r="M148" s="70" t="s">
        <v>76</v>
      </c>
      <c r="N148" s="70" t="s">
        <v>337</v>
      </c>
      <c r="O148" s="71">
        <v>42576</v>
      </c>
      <c r="P148" t="s">
        <v>153</v>
      </c>
    </row>
    <row r="149" spans="1:16" ht="30">
      <c r="A149" s="80">
        <v>42401</v>
      </c>
      <c r="B149" s="70" t="s">
        <v>335</v>
      </c>
      <c r="C149" s="70">
        <v>333</v>
      </c>
      <c r="D149" s="70">
        <v>64889</v>
      </c>
      <c r="E149" s="70" t="s">
        <v>338</v>
      </c>
      <c r="F149" s="70" t="s">
        <v>129</v>
      </c>
      <c r="G149" s="70">
        <v>28</v>
      </c>
      <c r="H149" s="70">
        <v>9</v>
      </c>
      <c r="I149" s="70">
        <v>4</v>
      </c>
      <c r="J149" s="70">
        <v>42.13</v>
      </c>
      <c r="K149" s="70">
        <v>379.17</v>
      </c>
      <c r="L149" s="70">
        <f t="shared" si="3"/>
        <v>168.52</v>
      </c>
      <c r="M149" s="70" t="s">
        <v>76</v>
      </c>
      <c r="N149" s="70" t="s">
        <v>337</v>
      </c>
      <c r="O149" s="71">
        <v>42576</v>
      </c>
      <c r="P149" t="s">
        <v>153</v>
      </c>
    </row>
    <row r="150" spans="1:16" ht="15">
      <c r="A150" s="80">
        <v>42401</v>
      </c>
      <c r="B150" s="70" t="s">
        <v>339</v>
      </c>
      <c r="C150" s="70">
        <v>6</v>
      </c>
      <c r="D150" s="70">
        <v>52271</v>
      </c>
      <c r="E150" s="70" t="s">
        <v>340</v>
      </c>
      <c r="F150" s="70" t="s">
        <v>48</v>
      </c>
      <c r="G150" s="70">
        <v>104</v>
      </c>
      <c r="H150" s="70">
        <v>2</v>
      </c>
      <c r="I150" s="70">
        <v>2</v>
      </c>
      <c r="J150" s="70">
        <v>42</v>
      </c>
      <c r="K150" s="70">
        <v>84</v>
      </c>
      <c r="L150" s="70">
        <f t="shared" si="3"/>
        <v>84</v>
      </c>
      <c r="M150" s="70" t="s">
        <v>76</v>
      </c>
      <c r="N150" s="70" t="s">
        <v>341</v>
      </c>
      <c r="O150" s="71">
        <v>42576</v>
      </c>
      <c r="P150" t="s">
        <v>153</v>
      </c>
    </row>
    <row r="151" spans="1:16" ht="15">
      <c r="A151" s="80">
        <v>42401</v>
      </c>
      <c r="B151" s="70" t="s">
        <v>339</v>
      </c>
      <c r="C151" s="70">
        <v>7</v>
      </c>
      <c r="D151" s="70">
        <v>1595</v>
      </c>
      <c r="E151" s="70" t="s">
        <v>342</v>
      </c>
      <c r="F151" s="70" t="s">
        <v>48</v>
      </c>
      <c r="G151" s="70">
        <v>6</v>
      </c>
      <c r="H151" s="70">
        <v>3</v>
      </c>
      <c r="I151" s="70">
        <v>3</v>
      </c>
      <c r="J151" s="70">
        <v>40</v>
      </c>
      <c r="K151" s="70">
        <v>120</v>
      </c>
      <c r="L151" s="70">
        <f t="shared" si="3"/>
        <v>120</v>
      </c>
      <c r="M151" s="70" t="s">
        <v>76</v>
      </c>
      <c r="N151" s="70" t="s">
        <v>341</v>
      </c>
      <c r="O151" s="71">
        <v>42576</v>
      </c>
      <c r="P151" t="s">
        <v>153</v>
      </c>
    </row>
    <row r="152" spans="1:16" ht="30">
      <c r="A152" s="80">
        <v>42401</v>
      </c>
      <c r="B152" s="70" t="s">
        <v>339</v>
      </c>
      <c r="C152" s="70">
        <v>8</v>
      </c>
      <c r="D152" s="70">
        <v>30418</v>
      </c>
      <c r="E152" s="70" t="s">
        <v>343</v>
      </c>
      <c r="F152" s="70" t="s">
        <v>48</v>
      </c>
      <c r="G152" s="70">
        <v>24</v>
      </c>
      <c r="H152" s="70">
        <v>10</v>
      </c>
      <c r="I152" s="70">
        <v>7</v>
      </c>
      <c r="J152" s="70">
        <v>33.5</v>
      </c>
      <c r="K152" s="70">
        <v>335</v>
      </c>
      <c r="L152" s="70">
        <f t="shared" si="3"/>
        <v>234.5</v>
      </c>
      <c r="M152" s="70" t="s">
        <v>76</v>
      </c>
      <c r="N152" s="70" t="s">
        <v>341</v>
      </c>
      <c r="O152" s="71">
        <v>42576</v>
      </c>
      <c r="P152" t="s">
        <v>153</v>
      </c>
    </row>
    <row r="153" spans="1:16" ht="15">
      <c r="A153" s="80">
        <v>42401</v>
      </c>
      <c r="B153" s="70" t="s">
        <v>339</v>
      </c>
      <c r="C153" s="70">
        <v>18</v>
      </c>
      <c r="D153" s="70">
        <v>17338</v>
      </c>
      <c r="E153" s="70" t="s">
        <v>344</v>
      </c>
      <c r="F153" s="70" t="s">
        <v>48</v>
      </c>
      <c r="G153" s="70">
        <v>16</v>
      </c>
      <c r="H153" s="70">
        <v>8</v>
      </c>
      <c r="I153" s="70">
        <v>5</v>
      </c>
      <c r="J153" s="70">
        <v>17.58</v>
      </c>
      <c r="K153" s="70">
        <v>140.64</v>
      </c>
      <c r="L153" s="70">
        <f t="shared" si="3"/>
        <v>87.89999999999999</v>
      </c>
      <c r="M153" s="70" t="s">
        <v>76</v>
      </c>
      <c r="N153" s="70" t="s">
        <v>341</v>
      </c>
      <c r="O153" s="71">
        <v>42576</v>
      </c>
      <c r="P153" t="s">
        <v>153</v>
      </c>
    </row>
    <row r="154" spans="1:16" ht="15">
      <c r="A154" s="80">
        <v>42401</v>
      </c>
      <c r="B154" s="70" t="s">
        <v>339</v>
      </c>
      <c r="C154" s="70">
        <v>19</v>
      </c>
      <c r="D154" s="70">
        <v>4097</v>
      </c>
      <c r="E154" s="70" t="s">
        <v>345</v>
      </c>
      <c r="F154" s="70" t="s">
        <v>48</v>
      </c>
      <c r="G154" s="70">
        <v>306</v>
      </c>
      <c r="H154" s="70">
        <v>3</v>
      </c>
      <c r="I154" s="70">
        <v>3</v>
      </c>
      <c r="J154" s="70">
        <v>8.86</v>
      </c>
      <c r="K154" s="70">
        <v>26.58</v>
      </c>
      <c r="L154" s="70">
        <f t="shared" si="3"/>
        <v>26.58</v>
      </c>
      <c r="M154" s="70" t="s">
        <v>76</v>
      </c>
      <c r="N154" s="70" t="s">
        <v>341</v>
      </c>
      <c r="O154" s="71">
        <v>42576</v>
      </c>
      <c r="P154" t="s">
        <v>153</v>
      </c>
    </row>
    <row r="155" spans="1:16" ht="60">
      <c r="A155" s="80">
        <v>42401</v>
      </c>
      <c r="B155" s="70" t="s">
        <v>339</v>
      </c>
      <c r="C155" s="70">
        <v>26</v>
      </c>
      <c r="D155" s="70">
        <v>23994</v>
      </c>
      <c r="E155" s="70" t="s">
        <v>115</v>
      </c>
      <c r="F155" s="70" t="s">
        <v>48</v>
      </c>
      <c r="G155" s="70">
        <v>36</v>
      </c>
      <c r="H155" s="70">
        <v>13</v>
      </c>
      <c r="I155" s="70">
        <v>12</v>
      </c>
      <c r="J155" s="70">
        <v>68.2</v>
      </c>
      <c r="K155" s="70">
        <v>886.6</v>
      </c>
      <c r="L155" s="70">
        <f t="shared" si="3"/>
        <v>818.4000000000001</v>
      </c>
      <c r="M155" s="70" t="s">
        <v>76</v>
      </c>
      <c r="N155" s="70" t="s">
        <v>341</v>
      </c>
      <c r="O155" s="71">
        <v>42576</v>
      </c>
      <c r="P155" t="s">
        <v>153</v>
      </c>
    </row>
    <row r="156" spans="1:16" ht="15">
      <c r="A156" s="80">
        <v>42401</v>
      </c>
      <c r="B156" s="70" t="s">
        <v>339</v>
      </c>
      <c r="C156" s="70">
        <v>33</v>
      </c>
      <c r="D156" s="70">
        <v>11937</v>
      </c>
      <c r="E156" s="70" t="s">
        <v>346</v>
      </c>
      <c r="F156" s="70" t="s">
        <v>48</v>
      </c>
      <c r="G156" s="70">
        <v>8</v>
      </c>
      <c r="H156" s="70">
        <v>4</v>
      </c>
      <c r="I156" s="70">
        <v>4</v>
      </c>
      <c r="J156" s="70">
        <v>29.99</v>
      </c>
      <c r="K156" s="70">
        <v>119.96</v>
      </c>
      <c r="L156" s="70">
        <f t="shared" si="3"/>
        <v>119.96</v>
      </c>
      <c r="M156" s="70" t="s">
        <v>76</v>
      </c>
      <c r="N156" s="70" t="s">
        <v>341</v>
      </c>
      <c r="O156" s="71">
        <v>42576</v>
      </c>
      <c r="P156" t="s">
        <v>153</v>
      </c>
    </row>
    <row r="157" spans="1:16" ht="30">
      <c r="A157" s="80">
        <v>42401</v>
      </c>
      <c r="B157" s="70" t="s">
        <v>339</v>
      </c>
      <c r="C157" s="70">
        <v>41</v>
      </c>
      <c r="D157" s="70">
        <v>43550</v>
      </c>
      <c r="E157" s="70" t="s">
        <v>347</v>
      </c>
      <c r="F157" s="70" t="s">
        <v>48</v>
      </c>
      <c r="G157" s="70">
        <v>8</v>
      </c>
      <c r="H157" s="70">
        <v>4</v>
      </c>
      <c r="I157" s="70">
        <v>4</v>
      </c>
      <c r="J157" s="70">
        <v>9.6</v>
      </c>
      <c r="K157" s="70">
        <v>38.4</v>
      </c>
      <c r="L157" s="70">
        <f t="shared" si="3"/>
        <v>38.4</v>
      </c>
      <c r="M157" s="70" t="s">
        <v>76</v>
      </c>
      <c r="N157" s="70" t="s">
        <v>341</v>
      </c>
      <c r="O157" s="71">
        <v>42576</v>
      </c>
      <c r="P157" t="s">
        <v>153</v>
      </c>
    </row>
    <row r="158" spans="1:16" ht="15">
      <c r="A158" s="80">
        <v>42401</v>
      </c>
      <c r="B158" s="70" t="s">
        <v>339</v>
      </c>
      <c r="C158" s="70">
        <v>43</v>
      </c>
      <c r="D158" s="70">
        <v>6038</v>
      </c>
      <c r="E158" s="70" t="s">
        <v>348</v>
      </c>
      <c r="F158" s="70" t="s">
        <v>48</v>
      </c>
      <c r="G158" s="70">
        <v>276</v>
      </c>
      <c r="H158" s="70">
        <v>20</v>
      </c>
      <c r="I158" s="70">
        <v>20</v>
      </c>
      <c r="J158" s="70">
        <v>0.6</v>
      </c>
      <c r="K158" s="70">
        <v>12</v>
      </c>
      <c r="L158" s="70">
        <f t="shared" si="3"/>
        <v>12</v>
      </c>
      <c r="M158" s="70" t="s">
        <v>76</v>
      </c>
      <c r="N158" s="70" t="s">
        <v>341</v>
      </c>
      <c r="O158" s="71">
        <v>42576</v>
      </c>
      <c r="P158" t="s">
        <v>153</v>
      </c>
    </row>
    <row r="159" spans="1:16" ht="15">
      <c r="A159" s="80">
        <v>42401</v>
      </c>
      <c r="B159" s="70" t="s">
        <v>339</v>
      </c>
      <c r="C159" s="70">
        <v>44</v>
      </c>
      <c r="D159" s="70">
        <v>6039</v>
      </c>
      <c r="E159" s="70" t="s">
        <v>349</v>
      </c>
      <c r="F159" s="70" t="s">
        <v>48</v>
      </c>
      <c r="G159" s="70">
        <v>50</v>
      </c>
      <c r="H159" s="70">
        <v>5</v>
      </c>
      <c r="I159" s="70">
        <v>5</v>
      </c>
      <c r="J159" s="70">
        <v>0.82</v>
      </c>
      <c r="K159" s="70">
        <v>4.1</v>
      </c>
      <c r="L159" s="70">
        <f t="shared" si="3"/>
        <v>4.1</v>
      </c>
      <c r="M159" s="70" t="s">
        <v>76</v>
      </c>
      <c r="N159" s="70" t="s">
        <v>341</v>
      </c>
      <c r="O159" s="71">
        <v>42576</v>
      </c>
      <c r="P159" t="s">
        <v>153</v>
      </c>
    </row>
    <row r="160" spans="1:16" ht="225">
      <c r="A160" s="80">
        <v>42401</v>
      </c>
      <c r="B160" s="70" t="s">
        <v>339</v>
      </c>
      <c r="C160" s="70">
        <v>50</v>
      </c>
      <c r="D160" s="70">
        <v>47112</v>
      </c>
      <c r="E160" s="70" t="s">
        <v>350</v>
      </c>
      <c r="F160" s="70" t="s">
        <v>48</v>
      </c>
      <c r="G160" s="70">
        <v>126</v>
      </c>
      <c r="H160" s="70">
        <v>17</v>
      </c>
      <c r="I160" s="70">
        <v>17</v>
      </c>
      <c r="J160" s="70">
        <v>11.3</v>
      </c>
      <c r="K160" s="70">
        <v>192.1</v>
      </c>
      <c r="L160" s="70">
        <f t="shared" si="3"/>
        <v>192.10000000000002</v>
      </c>
      <c r="M160" s="70" t="s">
        <v>76</v>
      </c>
      <c r="N160" s="70" t="s">
        <v>341</v>
      </c>
      <c r="O160" s="71">
        <v>42576</v>
      </c>
      <c r="P160" t="s">
        <v>153</v>
      </c>
    </row>
    <row r="161" spans="1:16" ht="225">
      <c r="A161" s="80">
        <v>42401</v>
      </c>
      <c r="B161" s="70" t="s">
        <v>339</v>
      </c>
      <c r="C161" s="70">
        <v>52</v>
      </c>
      <c r="D161" s="70">
        <v>47111</v>
      </c>
      <c r="E161" s="70" t="s">
        <v>351</v>
      </c>
      <c r="F161" s="70" t="s">
        <v>48</v>
      </c>
      <c r="G161" s="70">
        <v>820</v>
      </c>
      <c r="H161" s="70">
        <v>20</v>
      </c>
      <c r="I161" s="70">
        <v>20</v>
      </c>
      <c r="J161" s="70">
        <v>5.47</v>
      </c>
      <c r="K161" s="70">
        <v>109.4</v>
      </c>
      <c r="L161" s="70">
        <f t="shared" si="3"/>
        <v>109.39999999999999</v>
      </c>
      <c r="M161" s="70" t="s">
        <v>76</v>
      </c>
      <c r="N161" s="70" t="s">
        <v>341</v>
      </c>
      <c r="O161" s="71">
        <v>42576</v>
      </c>
      <c r="P161" t="s">
        <v>153</v>
      </c>
    </row>
    <row r="162" spans="1:16" ht="225">
      <c r="A162" s="80">
        <v>42401</v>
      </c>
      <c r="B162" s="70" t="s">
        <v>339</v>
      </c>
      <c r="C162" s="70">
        <v>54</v>
      </c>
      <c r="D162" s="70">
        <v>22475</v>
      </c>
      <c r="E162" s="70" t="s">
        <v>352</v>
      </c>
      <c r="F162" s="70" t="s">
        <v>48</v>
      </c>
      <c r="G162" s="70">
        <v>180</v>
      </c>
      <c r="H162" s="70">
        <v>10</v>
      </c>
      <c r="I162" s="70">
        <v>10</v>
      </c>
      <c r="J162" s="70">
        <v>3.61</v>
      </c>
      <c r="K162" s="70">
        <v>36.1</v>
      </c>
      <c r="L162" s="70">
        <f t="shared" si="3"/>
        <v>36.1</v>
      </c>
      <c r="M162" s="70" t="s">
        <v>76</v>
      </c>
      <c r="N162" s="70" t="s">
        <v>341</v>
      </c>
      <c r="O162" s="71">
        <v>42576</v>
      </c>
      <c r="P162" t="s">
        <v>153</v>
      </c>
    </row>
    <row r="163" spans="1:16" ht="225">
      <c r="A163" s="80">
        <v>42401</v>
      </c>
      <c r="B163" s="70" t="s">
        <v>339</v>
      </c>
      <c r="C163" s="70">
        <v>55</v>
      </c>
      <c r="D163" s="70">
        <v>6123</v>
      </c>
      <c r="E163" s="70" t="s">
        <v>353</v>
      </c>
      <c r="F163" s="70" t="s">
        <v>48</v>
      </c>
      <c r="G163" s="70">
        <v>90</v>
      </c>
      <c r="H163" s="70">
        <v>20</v>
      </c>
      <c r="I163" s="70">
        <v>20</v>
      </c>
      <c r="J163" s="70">
        <v>3.42</v>
      </c>
      <c r="K163" s="70">
        <v>68.4</v>
      </c>
      <c r="L163" s="70">
        <f t="shared" si="3"/>
        <v>68.4</v>
      </c>
      <c r="M163" s="70" t="s">
        <v>76</v>
      </c>
      <c r="N163" s="70" t="s">
        <v>341</v>
      </c>
      <c r="O163" s="71">
        <v>42576</v>
      </c>
      <c r="P163" t="s">
        <v>153</v>
      </c>
    </row>
    <row r="164" spans="1:16" ht="225">
      <c r="A164" s="80">
        <v>42401</v>
      </c>
      <c r="B164" s="70" t="s">
        <v>339</v>
      </c>
      <c r="C164" s="70">
        <v>56</v>
      </c>
      <c r="D164" s="70">
        <v>22468</v>
      </c>
      <c r="E164" s="70" t="s">
        <v>354</v>
      </c>
      <c r="F164" s="70" t="s">
        <v>48</v>
      </c>
      <c r="G164" s="70">
        <v>86</v>
      </c>
      <c r="H164" s="70">
        <v>12</v>
      </c>
      <c r="I164" s="70">
        <v>12</v>
      </c>
      <c r="J164" s="70">
        <v>26.2</v>
      </c>
      <c r="K164" s="70">
        <v>314.4</v>
      </c>
      <c r="L164" s="70">
        <f t="shared" si="3"/>
        <v>314.4</v>
      </c>
      <c r="M164" s="70" t="s">
        <v>76</v>
      </c>
      <c r="N164" s="70" t="s">
        <v>341</v>
      </c>
      <c r="O164" s="71">
        <v>42576</v>
      </c>
      <c r="P164" t="s">
        <v>153</v>
      </c>
    </row>
    <row r="165" spans="1:16" ht="225">
      <c r="A165" s="80">
        <v>42401</v>
      </c>
      <c r="B165" s="70" t="s">
        <v>339</v>
      </c>
      <c r="C165" s="70">
        <v>57</v>
      </c>
      <c r="D165" s="70">
        <v>3813</v>
      </c>
      <c r="E165" s="70" t="s">
        <v>355</v>
      </c>
      <c r="F165" s="70" t="s">
        <v>48</v>
      </c>
      <c r="G165" s="70">
        <v>160</v>
      </c>
      <c r="H165" s="70">
        <v>40</v>
      </c>
      <c r="I165" s="70">
        <v>40</v>
      </c>
      <c r="J165" s="70">
        <v>4.46</v>
      </c>
      <c r="K165" s="70">
        <v>178.4</v>
      </c>
      <c r="L165" s="70">
        <f t="shared" si="3"/>
        <v>178.4</v>
      </c>
      <c r="M165" s="70" t="s">
        <v>76</v>
      </c>
      <c r="N165" s="70" t="s">
        <v>341</v>
      </c>
      <c r="O165" s="71">
        <v>42576</v>
      </c>
      <c r="P165" t="s">
        <v>153</v>
      </c>
    </row>
    <row r="166" spans="1:16" ht="225">
      <c r="A166" s="80">
        <v>42401</v>
      </c>
      <c r="B166" s="70" t="s">
        <v>339</v>
      </c>
      <c r="C166" s="70">
        <v>59</v>
      </c>
      <c r="D166" s="70">
        <v>26468</v>
      </c>
      <c r="E166" s="70" t="s">
        <v>356</v>
      </c>
      <c r="F166" s="70" t="s">
        <v>48</v>
      </c>
      <c r="G166" s="70">
        <v>744</v>
      </c>
      <c r="H166" s="70">
        <v>40</v>
      </c>
      <c r="I166" s="70">
        <v>30</v>
      </c>
      <c r="J166" s="70">
        <v>4.62</v>
      </c>
      <c r="K166" s="70">
        <v>184.8</v>
      </c>
      <c r="L166" s="70">
        <f t="shared" si="3"/>
        <v>138.6</v>
      </c>
      <c r="M166" s="70" t="s">
        <v>76</v>
      </c>
      <c r="N166" s="70" t="s">
        <v>341</v>
      </c>
      <c r="O166" s="71">
        <v>42576</v>
      </c>
      <c r="P166" t="s">
        <v>153</v>
      </c>
    </row>
    <row r="167" spans="1:16" ht="225">
      <c r="A167" s="80">
        <v>42401</v>
      </c>
      <c r="B167" s="70" t="s">
        <v>339</v>
      </c>
      <c r="C167" s="70">
        <v>60</v>
      </c>
      <c r="D167" s="70">
        <v>21738</v>
      </c>
      <c r="E167" s="70" t="s">
        <v>357</v>
      </c>
      <c r="F167" s="70" t="s">
        <v>48</v>
      </c>
      <c r="G167" s="70">
        <v>60</v>
      </c>
      <c r="H167" s="70">
        <v>16</v>
      </c>
      <c r="I167" s="70">
        <v>16</v>
      </c>
      <c r="J167" s="70">
        <v>14.55</v>
      </c>
      <c r="K167" s="70">
        <v>232.8</v>
      </c>
      <c r="L167" s="70">
        <f t="shared" si="3"/>
        <v>232.8</v>
      </c>
      <c r="M167" s="70" t="s">
        <v>76</v>
      </c>
      <c r="N167" s="70" t="s">
        <v>341</v>
      </c>
      <c r="O167" s="71">
        <v>42576</v>
      </c>
      <c r="P167" t="s">
        <v>153</v>
      </c>
    </row>
    <row r="168" spans="1:16" ht="225">
      <c r="A168" s="80">
        <v>42401</v>
      </c>
      <c r="B168" s="70" t="s">
        <v>339</v>
      </c>
      <c r="C168" s="70">
        <v>61</v>
      </c>
      <c r="D168" s="70">
        <v>2826</v>
      </c>
      <c r="E168" s="70" t="s">
        <v>358</v>
      </c>
      <c r="F168" s="70" t="s">
        <v>48</v>
      </c>
      <c r="G168" s="70">
        <v>44</v>
      </c>
      <c r="H168" s="70">
        <v>22</v>
      </c>
      <c r="I168" s="70">
        <v>19</v>
      </c>
      <c r="J168" s="70">
        <v>10.85</v>
      </c>
      <c r="K168" s="70">
        <v>238.7</v>
      </c>
      <c r="L168" s="70">
        <f t="shared" si="3"/>
        <v>206.15</v>
      </c>
      <c r="M168" s="70" t="s">
        <v>76</v>
      </c>
      <c r="N168" s="70" t="s">
        <v>341</v>
      </c>
      <c r="O168" s="71">
        <v>42576</v>
      </c>
      <c r="P168" t="s">
        <v>153</v>
      </c>
    </row>
    <row r="169" spans="1:16" ht="225">
      <c r="A169" s="80">
        <v>42401</v>
      </c>
      <c r="B169" s="70" t="s">
        <v>339</v>
      </c>
      <c r="C169" s="70">
        <v>63</v>
      </c>
      <c r="D169" s="70">
        <v>47113</v>
      </c>
      <c r="E169" s="70" t="s">
        <v>359</v>
      </c>
      <c r="F169" s="70" t="s">
        <v>48</v>
      </c>
      <c r="G169" s="70">
        <v>810</v>
      </c>
      <c r="H169" s="70">
        <v>35</v>
      </c>
      <c r="I169" s="70">
        <v>35</v>
      </c>
      <c r="J169" s="70">
        <v>2.89</v>
      </c>
      <c r="K169" s="70">
        <v>101.15</v>
      </c>
      <c r="L169" s="70">
        <f t="shared" si="3"/>
        <v>101.15</v>
      </c>
      <c r="M169" s="70" t="s">
        <v>76</v>
      </c>
      <c r="N169" s="70" t="s">
        <v>341</v>
      </c>
      <c r="O169" s="71">
        <v>42576</v>
      </c>
      <c r="P169" t="s">
        <v>153</v>
      </c>
    </row>
    <row r="170" spans="1:16" ht="45">
      <c r="A170" s="80">
        <v>42401</v>
      </c>
      <c r="B170" s="70" t="s">
        <v>339</v>
      </c>
      <c r="C170" s="70">
        <v>67</v>
      </c>
      <c r="D170" s="70">
        <v>17339</v>
      </c>
      <c r="E170" s="70" t="s">
        <v>360</v>
      </c>
      <c r="F170" s="70" t="s">
        <v>48</v>
      </c>
      <c r="G170" s="70">
        <v>58</v>
      </c>
      <c r="H170" s="70">
        <v>5</v>
      </c>
      <c r="I170" s="70">
        <v>5</v>
      </c>
      <c r="J170" s="70">
        <v>23.81</v>
      </c>
      <c r="K170" s="70">
        <v>119.05</v>
      </c>
      <c r="L170" s="70">
        <f t="shared" si="3"/>
        <v>119.05</v>
      </c>
      <c r="M170" s="70" t="s">
        <v>76</v>
      </c>
      <c r="N170" s="70" t="s">
        <v>341</v>
      </c>
      <c r="O170" s="71">
        <v>42576</v>
      </c>
      <c r="P170" t="s">
        <v>153</v>
      </c>
    </row>
    <row r="171" spans="1:16" ht="45">
      <c r="A171" s="80">
        <v>42401</v>
      </c>
      <c r="B171" s="70" t="s">
        <v>339</v>
      </c>
      <c r="C171" s="70">
        <v>68</v>
      </c>
      <c r="D171" s="70">
        <v>6150</v>
      </c>
      <c r="E171" s="70" t="s">
        <v>361</v>
      </c>
      <c r="F171" s="70" t="s">
        <v>48</v>
      </c>
      <c r="G171" s="70">
        <v>30</v>
      </c>
      <c r="H171" s="70">
        <v>5</v>
      </c>
      <c r="I171" s="70">
        <v>5</v>
      </c>
      <c r="J171" s="70">
        <v>1.27</v>
      </c>
      <c r="K171" s="70">
        <v>6.35</v>
      </c>
      <c r="L171" s="70">
        <f t="shared" si="3"/>
        <v>6.35</v>
      </c>
      <c r="M171" s="70" t="s">
        <v>76</v>
      </c>
      <c r="N171" s="70" t="s">
        <v>341</v>
      </c>
      <c r="O171" s="71">
        <v>42576</v>
      </c>
      <c r="P171" t="s">
        <v>153</v>
      </c>
    </row>
    <row r="172" spans="1:16" ht="15">
      <c r="A172" s="80">
        <v>42401</v>
      </c>
      <c r="B172" s="70" t="s">
        <v>339</v>
      </c>
      <c r="C172" s="70">
        <v>75</v>
      </c>
      <c r="D172" s="70">
        <v>9857</v>
      </c>
      <c r="E172" s="70" t="s">
        <v>362</v>
      </c>
      <c r="F172" s="70" t="s">
        <v>48</v>
      </c>
      <c r="G172" s="70">
        <v>80</v>
      </c>
      <c r="H172" s="70">
        <v>40</v>
      </c>
      <c r="I172" s="70">
        <v>40</v>
      </c>
      <c r="J172" s="70">
        <v>3.29</v>
      </c>
      <c r="K172" s="70">
        <v>131.6</v>
      </c>
      <c r="L172" s="70">
        <f t="shared" si="3"/>
        <v>131.6</v>
      </c>
      <c r="M172" s="70" t="s">
        <v>76</v>
      </c>
      <c r="N172" s="70" t="s">
        <v>341</v>
      </c>
      <c r="O172" s="71">
        <v>42576</v>
      </c>
      <c r="P172" t="s">
        <v>153</v>
      </c>
    </row>
    <row r="173" spans="1:16" ht="15">
      <c r="A173" s="80">
        <v>42401</v>
      </c>
      <c r="B173" s="70" t="s">
        <v>339</v>
      </c>
      <c r="C173" s="70">
        <v>76</v>
      </c>
      <c r="D173" s="70">
        <v>62944</v>
      </c>
      <c r="E173" s="70" t="s">
        <v>363</v>
      </c>
      <c r="F173" s="70" t="s">
        <v>48</v>
      </c>
      <c r="G173" s="70">
        <v>100</v>
      </c>
      <c r="H173" s="70">
        <v>20</v>
      </c>
      <c r="I173" s="70">
        <v>20</v>
      </c>
      <c r="J173" s="70">
        <v>2.89</v>
      </c>
      <c r="K173" s="70">
        <v>57.8</v>
      </c>
      <c r="L173" s="70">
        <f t="shared" si="3"/>
        <v>57.800000000000004</v>
      </c>
      <c r="M173" s="70" t="s">
        <v>76</v>
      </c>
      <c r="N173" s="70" t="s">
        <v>341</v>
      </c>
      <c r="O173" s="71">
        <v>42576</v>
      </c>
      <c r="P173" t="s">
        <v>153</v>
      </c>
    </row>
    <row r="174" spans="1:16" ht="15">
      <c r="A174" s="80">
        <v>42401</v>
      </c>
      <c r="B174" s="70" t="s">
        <v>339</v>
      </c>
      <c r="C174" s="70">
        <v>77</v>
      </c>
      <c r="D174" s="70">
        <v>62943</v>
      </c>
      <c r="E174" s="70" t="s">
        <v>364</v>
      </c>
      <c r="F174" s="70" t="s">
        <v>48</v>
      </c>
      <c r="G174" s="70">
        <v>110</v>
      </c>
      <c r="H174" s="70">
        <v>55</v>
      </c>
      <c r="I174" s="70">
        <v>35</v>
      </c>
      <c r="J174" s="70">
        <v>2.77</v>
      </c>
      <c r="K174" s="70">
        <v>152.35</v>
      </c>
      <c r="L174" s="70">
        <f t="shared" si="3"/>
        <v>96.95</v>
      </c>
      <c r="M174" s="70" t="s">
        <v>76</v>
      </c>
      <c r="N174" s="70" t="s">
        <v>341</v>
      </c>
      <c r="O174" s="71">
        <v>42576</v>
      </c>
      <c r="P174" t="s">
        <v>153</v>
      </c>
    </row>
    <row r="175" spans="1:16" ht="15">
      <c r="A175" s="80">
        <v>42401</v>
      </c>
      <c r="B175" s="70" t="s">
        <v>339</v>
      </c>
      <c r="C175" s="70">
        <v>78</v>
      </c>
      <c r="D175" s="70">
        <v>8786</v>
      </c>
      <c r="E175" s="70" t="s">
        <v>365</v>
      </c>
      <c r="F175" s="70" t="s">
        <v>48</v>
      </c>
      <c r="G175" s="70">
        <v>16</v>
      </c>
      <c r="H175" s="70">
        <v>8</v>
      </c>
      <c r="I175" s="70">
        <v>8</v>
      </c>
      <c r="J175" s="70">
        <v>35.6</v>
      </c>
      <c r="K175" s="70">
        <v>284.8</v>
      </c>
      <c r="L175" s="70">
        <f t="shared" si="3"/>
        <v>284.8</v>
      </c>
      <c r="M175" s="70" t="s">
        <v>76</v>
      </c>
      <c r="N175" s="70" t="s">
        <v>341</v>
      </c>
      <c r="O175" s="71">
        <v>42576</v>
      </c>
      <c r="P175" t="s">
        <v>153</v>
      </c>
    </row>
    <row r="176" spans="1:16" ht="30">
      <c r="A176" s="80">
        <v>42401</v>
      </c>
      <c r="B176" s="70" t="s">
        <v>339</v>
      </c>
      <c r="C176" s="70">
        <v>87</v>
      </c>
      <c r="D176" s="70">
        <v>28894</v>
      </c>
      <c r="E176" s="70" t="s">
        <v>366</v>
      </c>
      <c r="F176" s="70" t="s">
        <v>48</v>
      </c>
      <c r="G176" s="70">
        <v>84</v>
      </c>
      <c r="H176" s="70">
        <v>2</v>
      </c>
      <c r="I176" s="70">
        <v>2</v>
      </c>
      <c r="J176" s="70">
        <v>16.25</v>
      </c>
      <c r="K176" s="70">
        <v>32.5</v>
      </c>
      <c r="L176" s="70">
        <f t="shared" si="3"/>
        <v>32.5</v>
      </c>
      <c r="M176" s="70" t="s">
        <v>76</v>
      </c>
      <c r="N176" s="70" t="s">
        <v>341</v>
      </c>
      <c r="O176" s="71">
        <v>42576</v>
      </c>
      <c r="P176" t="s">
        <v>153</v>
      </c>
    </row>
    <row r="177" spans="1:16" ht="30">
      <c r="A177" s="80">
        <v>42401</v>
      </c>
      <c r="B177" s="70" t="s">
        <v>339</v>
      </c>
      <c r="C177" s="70">
        <v>96</v>
      </c>
      <c r="D177" s="70">
        <v>22667</v>
      </c>
      <c r="E177" s="70" t="s">
        <v>367</v>
      </c>
      <c r="F177" s="70" t="s">
        <v>48</v>
      </c>
      <c r="G177" s="70">
        <v>140</v>
      </c>
      <c r="H177" s="70">
        <v>50</v>
      </c>
      <c r="I177" s="70">
        <v>50</v>
      </c>
      <c r="J177" s="70">
        <v>8.84</v>
      </c>
      <c r="K177" s="70">
        <v>442</v>
      </c>
      <c r="L177" s="70">
        <f t="shared" si="3"/>
        <v>442</v>
      </c>
      <c r="M177" s="70" t="s">
        <v>76</v>
      </c>
      <c r="N177" s="70" t="s">
        <v>341</v>
      </c>
      <c r="O177" s="71">
        <v>42576</v>
      </c>
      <c r="P177" t="s">
        <v>153</v>
      </c>
    </row>
    <row r="178" spans="1:16" ht="30">
      <c r="A178" s="80">
        <v>42401</v>
      </c>
      <c r="B178" s="70" t="s">
        <v>339</v>
      </c>
      <c r="C178" s="70">
        <v>109</v>
      </c>
      <c r="D178" s="70">
        <v>25780</v>
      </c>
      <c r="E178" s="70" t="s">
        <v>116</v>
      </c>
      <c r="F178" s="70" t="s">
        <v>48</v>
      </c>
      <c r="G178" s="70">
        <v>50</v>
      </c>
      <c r="H178" s="70">
        <v>3</v>
      </c>
      <c r="I178" s="70">
        <v>1</v>
      </c>
      <c r="J178" s="70">
        <v>187</v>
      </c>
      <c r="K178" s="70">
        <v>561</v>
      </c>
      <c r="L178" s="70">
        <f t="shared" si="3"/>
        <v>187</v>
      </c>
      <c r="M178" s="70" t="s">
        <v>76</v>
      </c>
      <c r="N178" s="70" t="s">
        <v>341</v>
      </c>
      <c r="O178" s="71">
        <v>42576</v>
      </c>
      <c r="P178" t="s">
        <v>153</v>
      </c>
    </row>
    <row r="179" spans="1:16" ht="15">
      <c r="A179" s="80">
        <v>42401</v>
      </c>
      <c r="B179" s="70" t="s">
        <v>339</v>
      </c>
      <c r="C179" s="70">
        <v>111</v>
      </c>
      <c r="D179" s="70">
        <v>20376</v>
      </c>
      <c r="E179" s="70" t="s">
        <v>368</v>
      </c>
      <c r="F179" s="70" t="s">
        <v>48</v>
      </c>
      <c r="G179" s="70">
        <v>34</v>
      </c>
      <c r="H179" s="70">
        <v>15</v>
      </c>
      <c r="I179" s="70">
        <v>12</v>
      </c>
      <c r="J179" s="70">
        <v>27.55</v>
      </c>
      <c r="K179" s="70">
        <v>413.25</v>
      </c>
      <c r="L179" s="70">
        <f t="shared" si="3"/>
        <v>330.6</v>
      </c>
      <c r="M179" s="70" t="s">
        <v>76</v>
      </c>
      <c r="N179" s="70" t="s">
        <v>341</v>
      </c>
      <c r="O179" s="71">
        <v>42576</v>
      </c>
      <c r="P179" t="s">
        <v>153</v>
      </c>
    </row>
    <row r="180" spans="1:16" ht="15">
      <c r="A180" s="80">
        <v>42401</v>
      </c>
      <c r="B180" s="70" t="s">
        <v>339</v>
      </c>
      <c r="C180" s="70">
        <v>112</v>
      </c>
      <c r="D180" s="70">
        <v>20164</v>
      </c>
      <c r="E180" s="70" t="s">
        <v>271</v>
      </c>
      <c r="F180" s="70" t="s">
        <v>48</v>
      </c>
      <c r="G180" s="70">
        <v>24</v>
      </c>
      <c r="H180" s="70">
        <v>10</v>
      </c>
      <c r="I180" s="70">
        <v>7</v>
      </c>
      <c r="J180" s="70">
        <v>27.55</v>
      </c>
      <c r="K180" s="70">
        <v>275.5</v>
      </c>
      <c r="L180" s="70">
        <f t="shared" si="3"/>
        <v>192.85</v>
      </c>
      <c r="M180" s="70" t="s">
        <v>76</v>
      </c>
      <c r="N180" s="70" t="s">
        <v>341</v>
      </c>
      <c r="O180" s="71">
        <v>42576</v>
      </c>
      <c r="P180" t="s">
        <v>153</v>
      </c>
    </row>
    <row r="181" spans="1:16" ht="285">
      <c r="A181" s="80">
        <v>42401</v>
      </c>
      <c r="B181" s="70" t="s">
        <v>339</v>
      </c>
      <c r="C181" s="70">
        <v>164</v>
      </c>
      <c r="D181" s="70">
        <v>5877</v>
      </c>
      <c r="E181" s="70" t="s">
        <v>369</v>
      </c>
      <c r="F181" s="70" t="s">
        <v>48</v>
      </c>
      <c r="G181" s="70">
        <v>8</v>
      </c>
      <c r="H181" s="70">
        <v>4</v>
      </c>
      <c r="I181" s="70">
        <v>4</v>
      </c>
      <c r="J181" s="70">
        <v>20.08</v>
      </c>
      <c r="K181" s="70">
        <v>80.32</v>
      </c>
      <c r="L181" s="70">
        <f t="shared" si="3"/>
        <v>80.32</v>
      </c>
      <c r="M181" s="70" t="s">
        <v>76</v>
      </c>
      <c r="N181" s="70" t="s">
        <v>341</v>
      </c>
      <c r="O181" s="71">
        <v>42576</v>
      </c>
      <c r="P181" t="s">
        <v>153</v>
      </c>
    </row>
    <row r="182" spans="1:16" ht="285">
      <c r="A182" s="80">
        <v>42401</v>
      </c>
      <c r="B182" s="70" t="s">
        <v>339</v>
      </c>
      <c r="C182" s="70">
        <v>165</v>
      </c>
      <c r="D182" s="70">
        <v>17285</v>
      </c>
      <c r="E182" s="70" t="s">
        <v>370</v>
      </c>
      <c r="F182" s="70" t="s">
        <v>48</v>
      </c>
      <c r="G182" s="70">
        <v>648</v>
      </c>
      <c r="H182" s="70">
        <v>4</v>
      </c>
      <c r="I182" s="70">
        <v>4</v>
      </c>
      <c r="J182" s="70">
        <v>4.98</v>
      </c>
      <c r="K182" s="70">
        <v>19.92</v>
      </c>
      <c r="L182" s="70">
        <f t="shared" si="3"/>
        <v>19.92</v>
      </c>
      <c r="M182" s="70" t="s">
        <v>76</v>
      </c>
      <c r="N182" s="70" t="s">
        <v>341</v>
      </c>
      <c r="O182" s="71">
        <v>42576</v>
      </c>
      <c r="P182" t="s">
        <v>153</v>
      </c>
    </row>
    <row r="183" spans="1:16" ht="285">
      <c r="A183" s="80">
        <v>42401</v>
      </c>
      <c r="B183" s="70" t="s">
        <v>339</v>
      </c>
      <c r="C183" s="70">
        <v>166</v>
      </c>
      <c r="D183" s="70">
        <v>2872</v>
      </c>
      <c r="E183" s="70" t="s">
        <v>371</v>
      </c>
      <c r="F183" s="70" t="s">
        <v>48</v>
      </c>
      <c r="G183" s="70">
        <v>438</v>
      </c>
      <c r="H183" s="70">
        <v>9</v>
      </c>
      <c r="I183" s="70">
        <v>9</v>
      </c>
      <c r="J183" s="70">
        <v>5.92</v>
      </c>
      <c r="K183" s="70">
        <v>53.28</v>
      </c>
      <c r="L183" s="70">
        <f t="shared" si="3"/>
        <v>53.28</v>
      </c>
      <c r="M183" s="70" t="s">
        <v>76</v>
      </c>
      <c r="N183" s="70" t="s">
        <v>341</v>
      </c>
      <c r="O183" s="71">
        <v>42576</v>
      </c>
      <c r="P183" t="s">
        <v>153</v>
      </c>
    </row>
    <row r="184" spans="1:16" ht="15">
      <c r="A184" s="80">
        <v>42401</v>
      </c>
      <c r="B184" s="70" t="s">
        <v>339</v>
      </c>
      <c r="C184" s="70">
        <v>184</v>
      </c>
      <c r="D184" s="70">
        <v>17246</v>
      </c>
      <c r="E184" s="70" t="s">
        <v>372</v>
      </c>
      <c r="F184" s="70" t="s">
        <v>48</v>
      </c>
      <c r="G184" s="70">
        <v>14</v>
      </c>
      <c r="H184" s="70">
        <v>7</v>
      </c>
      <c r="I184" s="70">
        <v>2</v>
      </c>
      <c r="J184" s="70">
        <v>15</v>
      </c>
      <c r="K184" s="70">
        <v>105</v>
      </c>
      <c r="L184" s="70">
        <f t="shared" si="3"/>
        <v>30</v>
      </c>
      <c r="M184" s="70" t="s">
        <v>76</v>
      </c>
      <c r="N184" s="70" t="s">
        <v>341</v>
      </c>
      <c r="O184" s="71">
        <v>42576</v>
      </c>
      <c r="P184" t="s">
        <v>153</v>
      </c>
    </row>
    <row r="185" spans="1:16" ht="15">
      <c r="A185" s="80">
        <v>42401</v>
      </c>
      <c r="B185" s="70" t="s">
        <v>339</v>
      </c>
      <c r="C185" s="70">
        <v>188</v>
      </c>
      <c r="D185" s="70">
        <v>31551</v>
      </c>
      <c r="E185" s="70" t="s">
        <v>373</v>
      </c>
      <c r="F185" s="70" t="s">
        <v>48</v>
      </c>
      <c r="G185" s="70">
        <v>68</v>
      </c>
      <c r="H185" s="70">
        <v>15</v>
      </c>
      <c r="I185" s="70">
        <v>10</v>
      </c>
      <c r="J185" s="70">
        <v>7.45</v>
      </c>
      <c r="K185" s="70">
        <v>111.75</v>
      </c>
      <c r="L185" s="70">
        <f t="shared" si="3"/>
        <v>74.5</v>
      </c>
      <c r="M185" s="70" t="s">
        <v>76</v>
      </c>
      <c r="N185" s="70" t="s">
        <v>341</v>
      </c>
      <c r="O185" s="71">
        <v>42576</v>
      </c>
      <c r="P185" t="s">
        <v>153</v>
      </c>
    </row>
    <row r="186" spans="1:16" ht="15">
      <c r="A186" s="80">
        <v>42401</v>
      </c>
      <c r="B186" s="70" t="s">
        <v>339</v>
      </c>
      <c r="C186" s="70">
        <v>193</v>
      </c>
      <c r="D186" s="70">
        <v>57761</v>
      </c>
      <c r="E186" s="70" t="s">
        <v>374</v>
      </c>
      <c r="F186" s="70" t="s">
        <v>48</v>
      </c>
      <c r="G186" s="70">
        <v>20</v>
      </c>
      <c r="H186" s="70">
        <v>10</v>
      </c>
      <c r="I186" s="70">
        <v>10</v>
      </c>
      <c r="J186" s="70">
        <v>54.88</v>
      </c>
      <c r="K186" s="70">
        <v>548.8</v>
      </c>
      <c r="L186" s="70">
        <f t="shared" si="3"/>
        <v>548.8000000000001</v>
      </c>
      <c r="M186" s="70" t="s">
        <v>76</v>
      </c>
      <c r="N186" s="70" t="s">
        <v>341</v>
      </c>
      <c r="O186" s="71">
        <v>42576</v>
      </c>
      <c r="P186" t="s">
        <v>153</v>
      </c>
    </row>
    <row r="187" spans="1:16" ht="15">
      <c r="A187" s="80">
        <v>42401</v>
      </c>
      <c r="B187" s="70" t="s">
        <v>339</v>
      </c>
      <c r="C187" s="70">
        <v>208</v>
      </c>
      <c r="D187" s="70">
        <v>9666</v>
      </c>
      <c r="E187" s="70" t="s">
        <v>375</v>
      </c>
      <c r="F187" s="70" t="s">
        <v>97</v>
      </c>
      <c r="G187" s="70">
        <v>56</v>
      </c>
      <c r="H187" s="70">
        <v>2</v>
      </c>
      <c r="I187" s="70">
        <v>2</v>
      </c>
      <c r="J187" s="70">
        <v>11.15</v>
      </c>
      <c r="K187" s="70">
        <v>22.3</v>
      </c>
      <c r="L187" s="70">
        <f t="shared" si="3"/>
        <v>22.3</v>
      </c>
      <c r="M187" s="70" t="s">
        <v>76</v>
      </c>
      <c r="N187" s="70" t="s">
        <v>341</v>
      </c>
      <c r="O187" s="71">
        <v>42576</v>
      </c>
      <c r="P187" t="s">
        <v>153</v>
      </c>
    </row>
    <row r="188" spans="1:16" ht="15">
      <c r="A188" s="80">
        <v>42401</v>
      </c>
      <c r="B188" s="70" t="s">
        <v>339</v>
      </c>
      <c r="C188" s="70">
        <v>211</v>
      </c>
      <c r="D188" s="70">
        <v>47211</v>
      </c>
      <c r="E188" s="70" t="s">
        <v>376</v>
      </c>
      <c r="F188" s="70" t="s">
        <v>75</v>
      </c>
      <c r="G188" s="70">
        <v>100</v>
      </c>
      <c r="H188" s="70">
        <v>50</v>
      </c>
      <c r="I188" s="70">
        <v>50</v>
      </c>
      <c r="J188" s="70">
        <v>1.42</v>
      </c>
      <c r="K188" s="70">
        <v>71</v>
      </c>
      <c r="L188" s="70">
        <f t="shared" si="3"/>
        <v>71</v>
      </c>
      <c r="M188" s="70" t="s">
        <v>76</v>
      </c>
      <c r="N188" s="70" t="s">
        <v>341</v>
      </c>
      <c r="O188" s="71">
        <v>42576</v>
      </c>
      <c r="P188" t="s">
        <v>153</v>
      </c>
    </row>
    <row r="189" spans="1:16" ht="30">
      <c r="A189" s="80">
        <v>42401</v>
      </c>
      <c r="B189" s="70" t="s">
        <v>339</v>
      </c>
      <c r="C189" s="70">
        <v>226</v>
      </c>
      <c r="D189" s="70">
        <v>32020</v>
      </c>
      <c r="E189" s="70" t="s">
        <v>377</v>
      </c>
      <c r="F189" s="70" t="s">
        <v>48</v>
      </c>
      <c r="G189" s="70">
        <v>70</v>
      </c>
      <c r="H189" s="70">
        <v>25</v>
      </c>
      <c r="I189" s="70">
        <v>20</v>
      </c>
      <c r="J189" s="70">
        <v>4.35</v>
      </c>
      <c r="K189" s="70">
        <v>108.75</v>
      </c>
      <c r="L189" s="70">
        <f t="shared" si="3"/>
        <v>87</v>
      </c>
      <c r="M189" s="70" t="s">
        <v>76</v>
      </c>
      <c r="N189" s="70" t="s">
        <v>341</v>
      </c>
      <c r="O189" s="71">
        <v>42576</v>
      </c>
      <c r="P189" t="s">
        <v>153</v>
      </c>
    </row>
    <row r="190" spans="1:16" ht="30">
      <c r="A190" s="80">
        <v>42401</v>
      </c>
      <c r="B190" s="70" t="s">
        <v>339</v>
      </c>
      <c r="C190" s="70">
        <v>227</v>
      </c>
      <c r="D190" s="70">
        <v>32021</v>
      </c>
      <c r="E190" s="70" t="s">
        <v>378</v>
      </c>
      <c r="F190" s="70" t="s">
        <v>48</v>
      </c>
      <c r="G190" s="70">
        <v>70</v>
      </c>
      <c r="H190" s="70">
        <v>25</v>
      </c>
      <c r="I190" s="70">
        <v>20</v>
      </c>
      <c r="J190" s="70">
        <v>8.2</v>
      </c>
      <c r="K190" s="70">
        <v>205</v>
      </c>
      <c r="L190" s="70">
        <f t="shared" si="3"/>
        <v>164</v>
      </c>
      <c r="M190" s="70" t="s">
        <v>76</v>
      </c>
      <c r="N190" s="70" t="s">
        <v>341</v>
      </c>
      <c r="O190" s="71">
        <v>42576</v>
      </c>
      <c r="P190" t="s">
        <v>153</v>
      </c>
    </row>
    <row r="191" spans="1:16" ht="30">
      <c r="A191" s="80">
        <v>42401</v>
      </c>
      <c r="B191" s="70" t="s">
        <v>339</v>
      </c>
      <c r="C191" s="70">
        <v>228</v>
      </c>
      <c r="D191" s="70">
        <v>27355</v>
      </c>
      <c r="E191" s="70" t="s">
        <v>379</v>
      </c>
      <c r="F191" s="70" t="s">
        <v>48</v>
      </c>
      <c r="G191" s="70">
        <v>1320</v>
      </c>
      <c r="H191" s="70">
        <v>200</v>
      </c>
      <c r="I191" s="70">
        <v>175</v>
      </c>
      <c r="J191" s="70">
        <v>1</v>
      </c>
      <c r="K191" s="70">
        <v>200</v>
      </c>
      <c r="L191" s="70">
        <f t="shared" si="3"/>
        <v>175</v>
      </c>
      <c r="M191" s="70" t="s">
        <v>76</v>
      </c>
      <c r="N191" s="70" t="s">
        <v>341</v>
      </c>
      <c r="O191" s="71">
        <v>42576</v>
      </c>
      <c r="P191" t="s">
        <v>153</v>
      </c>
    </row>
    <row r="192" spans="1:16" ht="45">
      <c r="A192" s="80">
        <v>42401</v>
      </c>
      <c r="B192" s="70" t="s">
        <v>339</v>
      </c>
      <c r="C192" s="70">
        <v>237</v>
      </c>
      <c r="D192" s="70">
        <v>52750</v>
      </c>
      <c r="E192" s="70" t="s">
        <v>380</v>
      </c>
      <c r="F192" s="70" t="s">
        <v>48</v>
      </c>
      <c r="G192" s="70">
        <v>116</v>
      </c>
      <c r="H192" s="70">
        <v>50</v>
      </c>
      <c r="I192" s="70">
        <v>50</v>
      </c>
      <c r="J192" s="70">
        <v>17.2</v>
      </c>
      <c r="K192" s="70">
        <v>860</v>
      </c>
      <c r="L192" s="70">
        <f t="shared" si="3"/>
        <v>860</v>
      </c>
      <c r="M192" s="70" t="s">
        <v>76</v>
      </c>
      <c r="N192" s="70" t="s">
        <v>341</v>
      </c>
      <c r="O192" s="71">
        <v>42576</v>
      </c>
      <c r="P192" t="s">
        <v>153</v>
      </c>
    </row>
    <row r="193" spans="1:16" ht="45">
      <c r="A193" s="80">
        <v>42401</v>
      </c>
      <c r="B193" s="70" t="s">
        <v>339</v>
      </c>
      <c r="C193" s="70">
        <v>238</v>
      </c>
      <c r="D193" s="70">
        <v>52749</v>
      </c>
      <c r="E193" s="70" t="s">
        <v>381</v>
      </c>
      <c r="F193" s="70" t="s">
        <v>48</v>
      </c>
      <c r="G193" s="70">
        <v>148</v>
      </c>
      <c r="H193" s="70">
        <v>60</v>
      </c>
      <c r="I193" s="70">
        <v>40</v>
      </c>
      <c r="J193" s="70">
        <v>9.2</v>
      </c>
      <c r="K193" s="70">
        <v>552</v>
      </c>
      <c r="L193" s="70">
        <f t="shared" si="3"/>
        <v>368</v>
      </c>
      <c r="M193" s="70" t="s">
        <v>76</v>
      </c>
      <c r="N193" s="70" t="s">
        <v>341</v>
      </c>
      <c r="O193" s="71">
        <v>42576</v>
      </c>
      <c r="P193" t="s">
        <v>153</v>
      </c>
    </row>
    <row r="194" spans="1:16" ht="45">
      <c r="A194" s="80">
        <v>42401</v>
      </c>
      <c r="B194" s="70" t="s">
        <v>339</v>
      </c>
      <c r="C194" s="70">
        <v>239</v>
      </c>
      <c r="D194" s="70">
        <v>31467</v>
      </c>
      <c r="E194" s="70" t="s">
        <v>382</v>
      </c>
      <c r="F194" s="70" t="s">
        <v>48</v>
      </c>
      <c r="G194" s="70">
        <v>202</v>
      </c>
      <c r="H194" s="70">
        <v>81</v>
      </c>
      <c r="I194" s="70">
        <v>70</v>
      </c>
      <c r="J194" s="70">
        <v>11.2</v>
      </c>
      <c r="K194" s="70">
        <v>907.2</v>
      </c>
      <c r="L194" s="70">
        <f aca="true" t="shared" si="4" ref="L194:L257">I194*J194</f>
        <v>784</v>
      </c>
      <c r="M194" s="70" t="s">
        <v>76</v>
      </c>
      <c r="N194" s="70" t="s">
        <v>341</v>
      </c>
      <c r="O194" s="71">
        <v>42576</v>
      </c>
      <c r="P194" t="s">
        <v>153</v>
      </c>
    </row>
    <row r="195" spans="1:16" ht="45">
      <c r="A195" s="80">
        <v>42401</v>
      </c>
      <c r="B195" s="70" t="s">
        <v>339</v>
      </c>
      <c r="C195" s="70">
        <v>240</v>
      </c>
      <c r="D195" s="70">
        <v>31466</v>
      </c>
      <c r="E195" s="70" t="s">
        <v>383</v>
      </c>
      <c r="F195" s="70" t="s">
        <v>48</v>
      </c>
      <c r="G195" s="70">
        <v>240</v>
      </c>
      <c r="H195" s="70">
        <v>100</v>
      </c>
      <c r="I195" s="70">
        <v>85</v>
      </c>
      <c r="J195" s="70">
        <v>6.37</v>
      </c>
      <c r="K195" s="70">
        <v>637</v>
      </c>
      <c r="L195" s="70">
        <f t="shared" si="4"/>
        <v>541.45</v>
      </c>
      <c r="M195" s="70" t="s">
        <v>76</v>
      </c>
      <c r="N195" s="70" t="s">
        <v>341</v>
      </c>
      <c r="O195" s="71">
        <v>42576</v>
      </c>
      <c r="P195" t="s">
        <v>153</v>
      </c>
    </row>
    <row r="196" spans="1:16" ht="15">
      <c r="A196" s="80">
        <v>42401</v>
      </c>
      <c r="B196" s="70" t="s">
        <v>339</v>
      </c>
      <c r="C196" s="70">
        <v>241</v>
      </c>
      <c r="D196" s="70">
        <v>48849</v>
      </c>
      <c r="E196" s="70" t="s">
        <v>384</v>
      </c>
      <c r="F196" s="70" t="s">
        <v>48</v>
      </c>
      <c r="G196" s="70">
        <v>220</v>
      </c>
      <c r="H196" s="70">
        <v>30</v>
      </c>
      <c r="I196" s="70">
        <v>30</v>
      </c>
      <c r="J196" s="70">
        <v>22</v>
      </c>
      <c r="K196" s="70">
        <v>660</v>
      </c>
      <c r="L196" s="70">
        <f t="shared" si="4"/>
        <v>660</v>
      </c>
      <c r="M196" s="70" t="s">
        <v>76</v>
      </c>
      <c r="N196" s="70" t="s">
        <v>341</v>
      </c>
      <c r="O196" s="71">
        <v>42576</v>
      </c>
      <c r="P196" t="s">
        <v>153</v>
      </c>
    </row>
    <row r="197" spans="1:16" ht="15">
      <c r="A197" s="80">
        <v>42401</v>
      </c>
      <c r="B197" s="70" t="s">
        <v>339</v>
      </c>
      <c r="C197" s="70">
        <v>245</v>
      </c>
      <c r="D197" s="70">
        <v>47123</v>
      </c>
      <c r="E197" s="70" t="s">
        <v>385</v>
      </c>
      <c r="F197" s="70" t="s">
        <v>48</v>
      </c>
      <c r="G197" s="70">
        <v>20</v>
      </c>
      <c r="H197" s="70">
        <v>10</v>
      </c>
      <c r="I197" s="70">
        <v>10</v>
      </c>
      <c r="J197" s="70">
        <v>7.44</v>
      </c>
      <c r="K197" s="70">
        <v>74.4</v>
      </c>
      <c r="L197" s="70">
        <f t="shared" si="4"/>
        <v>74.4</v>
      </c>
      <c r="M197" s="70" t="s">
        <v>76</v>
      </c>
      <c r="N197" s="70" t="s">
        <v>341</v>
      </c>
      <c r="O197" s="71">
        <v>42576</v>
      </c>
      <c r="P197" t="s">
        <v>153</v>
      </c>
    </row>
    <row r="198" spans="1:16" ht="15">
      <c r="A198" s="80">
        <v>42401</v>
      </c>
      <c r="B198" s="70" t="s">
        <v>339</v>
      </c>
      <c r="C198" s="70">
        <v>246</v>
      </c>
      <c r="D198" s="70">
        <v>23960</v>
      </c>
      <c r="E198" s="70" t="s">
        <v>386</v>
      </c>
      <c r="F198" s="70" t="s">
        <v>48</v>
      </c>
      <c r="G198" s="70">
        <v>64</v>
      </c>
      <c r="H198" s="70">
        <v>16</v>
      </c>
      <c r="I198" s="70">
        <v>10</v>
      </c>
      <c r="J198" s="70">
        <v>5.9</v>
      </c>
      <c r="K198" s="70">
        <v>94.4</v>
      </c>
      <c r="L198" s="70">
        <f t="shared" si="4"/>
        <v>59</v>
      </c>
      <c r="M198" s="70" t="s">
        <v>76</v>
      </c>
      <c r="N198" s="70" t="s">
        <v>341</v>
      </c>
      <c r="O198" s="71">
        <v>42576</v>
      </c>
      <c r="P198" t="s">
        <v>153</v>
      </c>
    </row>
    <row r="199" spans="1:16" ht="15">
      <c r="A199" s="80">
        <v>42401</v>
      </c>
      <c r="B199" s="70" t="s">
        <v>339</v>
      </c>
      <c r="C199" s="70">
        <v>247</v>
      </c>
      <c r="D199" s="70">
        <v>17248</v>
      </c>
      <c r="E199" s="70" t="s">
        <v>387</v>
      </c>
      <c r="F199" s="70" t="s">
        <v>48</v>
      </c>
      <c r="G199" s="70">
        <v>50</v>
      </c>
      <c r="H199" s="70">
        <v>25</v>
      </c>
      <c r="I199" s="70">
        <v>15</v>
      </c>
      <c r="J199" s="70">
        <v>16.2</v>
      </c>
      <c r="K199" s="70">
        <v>405</v>
      </c>
      <c r="L199" s="70">
        <f t="shared" si="4"/>
        <v>243</v>
      </c>
      <c r="M199" s="70" t="s">
        <v>76</v>
      </c>
      <c r="N199" s="70" t="s">
        <v>341</v>
      </c>
      <c r="O199" s="71">
        <v>42576</v>
      </c>
      <c r="P199" t="s">
        <v>153</v>
      </c>
    </row>
    <row r="200" spans="1:16" ht="15">
      <c r="A200" s="80">
        <v>42401</v>
      </c>
      <c r="B200" s="70" t="s">
        <v>339</v>
      </c>
      <c r="C200" s="70">
        <v>248</v>
      </c>
      <c r="D200" s="70">
        <v>6045</v>
      </c>
      <c r="E200" s="70" t="s">
        <v>388</v>
      </c>
      <c r="F200" s="70" t="s">
        <v>48</v>
      </c>
      <c r="G200" s="70">
        <v>20</v>
      </c>
      <c r="H200" s="70">
        <v>10</v>
      </c>
      <c r="I200" s="70">
        <v>10</v>
      </c>
      <c r="J200" s="70">
        <v>4.87</v>
      </c>
      <c r="K200" s="70">
        <v>48.7</v>
      </c>
      <c r="L200" s="70">
        <f t="shared" si="4"/>
        <v>48.7</v>
      </c>
      <c r="M200" s="70" t="s">
        <v>76</v>
      </c>
      <c r="N200" s="70" t="s">
        <v>341</v>
      </c>
      <c r="O200" s="71">
        <v>42576</v>
      </c>
      <c r="P200" t="s">
        <v>153</v>
      </c>
    </row>
    <row r="201" spans="1:16" ht="15">
      <c r="A201" s="80">
        <v>42401</v>
      </c>
      <c r="B201" s="70" t="s">
        <v>339</v>
      </c>
      <c r="C201" s="70">
        <v>250</v>
      </c>
      <c r="D201" s="70">
        <v>2793</v>
      </c>
      <c r="E201" s="70" t="s">
        <v>389</v>
      </c>
      <c r="F201" s="70" t="s">
        <v>48</v>
      </c>
      <c r="G201" s="70">
        <v>32</v>
      </c>
      <c r="H201" s="70">
        <v>10</v>
      </c>
      <c r="I201" s="70">
        <v>10</v>
      </c>
      <c r="J201" s="70">
        <v>6.82</v>
      </c>
      <c r="K201" s="70">
        <v>68.2</v>
      </c>
      <c r="L201" s="70">
        <f t="shared" si="4"/>
        <v>68.2</v>
      </c>
      <c r="M201" s="70" t="s">
        <v>76</v>
      </c>
      <c r="N201" s="70" t="s">
        <v>341</v>
      </c>
      <c r="O201" s="71">
        <v>42576</v>
      </c>
      <c r="P201" t="s">
        <v>153</v>
      </c>
    </row>
    <row r="202" spans="1:16" ht="15">
      <c r="A202" s="80">
        <v>42401</v>
      </c>
      <c r="B202" s="70" t="s">
        <v>339</v>
      </c>
      <c r="C202" s="70">
        <v>258</v>
      </c>
      <c r="D202" s="70">
        <v>66935</v>
      </c>
      <c r="E202" s="70" t="s">
        <v>390</v>
      </c>
      <c r="F202" s="70" t="s">
        <v>48</v>
      </c>
      <c r="G202" s="70">
        <v>8</v>
      </c>
      <c r="H202" s="70">
        <v>4</v>
      </c>
      <c r="I202" s="70">
        <v>4</v>
      </c>
      <c r="J202" s="70">
        <v>26</v>
      </c>
      <c r="K202" s="70">
        <v>104</v>
      </c>
      <c r="L202" s="70">
        <f t="shared" si="4"/>
        <v>104</v>
      </c>
      <c r="M202" s="70" t="s">
        <v>76</v>
      </c>
      <c r="N202" s="70" t="s">
        <v>341</v>
      </c>
      <c r="O202" s="71">
        <v>42576</v>
      </c>
      <c r="P202" t="s">
        <v>153</v>
      </c>
    </row>
    <row r="203" spans="1:16" ht="45">
      <c r="A203" s="80">
        <v>42401</v>
      </c>
      <c r="B203" s="70" t="s">
        <v>339</v>
      </c>
      <c r="C203" s="70">
        <v>270</v>
      </c>
      <c r="D203" s="70">
        <v>8054</v>
      </c>
      <c r="E203" s="70" t="s">
        <v>391</v>
      </c>
      <c r="F203" s="70" t="s">
        <v>97</v>
      </c>
      <c r="G203" s="70">
        <v>204</v>
      </c>
      <c r="H203" s="70">
        <v>20</v>
      </c>
      <c r="I203" s="70">
        <v>10</v>
      </c>
      <c r="J203" s="70">
        <v>2.9</v>
      </c>
      <c r="K203" s="70">
        <v>58</v>
      </c>
      <c r="L203" s="70">
        <f t="shared" si="4"/>
        <v>29</v>
      </c>
      <c r="M203" s="70" t="s">
        <v>76</v>
      </c>
      <c r="N203" s="70" t="s">
        <v>341</v>
      </c>
      <c r="O203" s="71">
        <v>42576</v>
      </c>
      <c r="P203" t="s">
        <v>153</v>
      </c>
    </row>
    <row r="204" spans="1:16" ht="15">
      <c r="A204" s="80">
        <v>42401</v>
      </c>
      <c r="B204" s="70" t="s">
        <v>339</v>
      </c>
      <c r="C204" s="70">
        <v>274</v>
      </c>
      <c r="D204" s="70">
        <v>25961</v>
      </c>
      <c r="E204" s="70" t="s">
        <v>392</v>
      </c>
      <c r="F204" s="70" t="s">
        <v>48</v>
      </c>
      <c r="G204" s="70">
        <v>200</v>
      </c>
      <c r="H204" s="70">
        <v>100</v>
      </c>
      <c r="I204" s="70">
        <v>50</v>
      </c>
      <c r="J204" s="70">
        <v>11.2</v>
      </c>
      <c r="K204" s="72">
        <v>1120</v>
      </c>
      <c r="L204" s="70">
        <f t="shared" si="4"/>
        <v>560</v>
      </c>
      <c r="M204" s="70" t="s">
        <v>76</v>
      </c>
      <c r="N204" s="70" t="s">
        <v>341</v>
      </c>
      <c r="O204" s="71">
        <v>42576</v>
      </c>
      <c r="P204" t="s">
        <v>153</v>
      </c>
    </row>
    <row r="205" spans="1:16" ht="30">
      <c r="A205" s="80">
        <v>42401</v>
      </c>
      <c r="B205" s="70" t="s">
        <v>339</v>
      </c>
      <c r="C205" s="70">
        <v>275</v>
      </c>
      <c r="D205" s="70">
        <v>18909</v>
      </c>
      <c r="E205" s="70" t="s">
        <v>393</v>
      </c>
      <c r="F205" s="70" t="s">
        <v>97</v>
      </c>
      <c r="G205" s="70">
        <v>116</v>
      </c>
      <c r="H205" s="70">
        <v>58</v>
      </c>
      <c r="I205" s="70">
        <v>58</v>
      </c>
      <c r="J205" s="70">
        <v>5.1</v>
      </c>
      <c r="K205" s="70">
        <v>295.8</v>
      </c>
      <c r="L205" s="70">
        <f t="shared" si="4"/>
        <v>295.79999999999995</v>
      </c>
      <c r="M205" s="70" t="s">
        <v>76</v>
      </c>
      <c r="N205" s="70" t="s">
        <v>341</v>
      </c>
      <c r="O205" s="71">
        <v>42576</v>
      </c>
      <c r="P205" t="s">
        <v>153</v>
      </c>
    </row>
    <row r="206" spans="1:16" ht="15">
      <c r="A206" s="80">
        <v>42401</v>
      </c>
      <c r="B206" s="70" t="s">
        <v>339</v>
      </c>
      <c r="C206" s="70">
        <v>276</v>
      </c>
      <c r="D206" s="70">
        <v>43752</v>
      </c>
      <c r="E206" s="70" t="s">
        <v>394</v>
      </c>
      <c r="F206" s="70" t="s">
        <v>97</v>
      </c>
      <c r="G206" s="70">
        <v>140</v>
      </c>
      <c r="H206" s="70">
        <v>70</v>
      </c>
      <c r="I206" s="70">
        <v>20</v>
      </c>
      <c r="J206" s="70">
        <v>4.78</v>
      </c>
      <c r="K206" s="70">
        <v>334.6</v>
      </c>
      <c r="L206" s="70">
        <f t="shared" si="4"/>
        <v>95.60000000000001</v>
      </c>
      <c r="M206" s="70" t="s">
        <v>76</v>
      </c>
      <c r="N206" s="70" t="s">
        <v>341</v>
      </c>
      <c r="O206" s="71">
        <v>42576</v>
      </c>
      <c r="P206" t="s">
        <v>153</v>
      </c>
    </row>
    <row r="207" spans="1:16" ht="75">
      <c r="A207" s="80">
        <v>42401</v>
      </c>
      <c r="B207" s="70" t="s">
        <v>339</v>
      </c>
      <c r="C207" s="70">
        <v>278</v>
      </c>
      <c r="D207" s="70">
        <v>8073</v>
      </c>
      <c r="E207" s="70" t="s">
        <v>395</v>
      </c>
      <c r="F207" s="70" t="s">
        <v>97</v>
      </c>
      <c r="G207" s="70">
        <v>332</v>
      </c>
      <c r="H207" s="70">
        <v>20</v>
      </c>
      <c r="I207" s="70">
        <v>20</v>
      </c>
      <c r="J207" s="70">
        <v>2.49</v>
      </c>
      <c r="K207" s="70">
        <v>49.8</v>
      </c>
      <c r="L207" s="70">
        <f t="shared" si="4"/>
        <v>49.800000000000004</v>
      </c>
      <c r="M207" s="70" t="s">
        <v>76</v>
      </c>
      <c r="N207" s="70" t="s">
        <v>341</v>
      </c>
      <c r="O207" s="71">
        <v>42576</v>
      </c>
      <c r="P207" t="s">
        <v>153</v>
      </c>
    </row>
    <row r="208" spans="1:16" ht="75">
      <c r="A208" s="80">
        <v>42401</v>
      </c>
      <c r="B208" s="70" t="s">
        <v>339</v>
      </c>
      <c r="C208" s="70">
        <v>279</v>
      </c>
      <c r="D208" s="70">
        <v>8071</v>
      </c>
      <c r="E208" s="70" t="s">
        <v>396</v>
      </c>
      <c r="F208" s="70" t="s">
        <v>97</v>
      </c>
      <c r="G208" s="70">
        <v>128</v>
      </c>
      <c r="H208" s="70">
        <v>52</v>
      </c>
      <c r="I208" s="70">
        <v>20</v>
      </c>
      <c r="J208" s="70">
        <v>2.95</v>
      </c>
      <c r="K208" s="70">
        <v>153.4</v>
      </c>
      <c r="L208" s="70">
        <f t="shared" si="4"/>
        <v>59</v>
      </c>
      <c r="M208" s="70" t="s">
        <v>76</v>
      </c>
      <c r="N208" s="70" t="s">
        <v>341</v>
      </c>
      <c r="O208" s="71">
        <v>42576</v>
      </c>
      <c r="P208" t="s">
        <v>153</v>
      </c>
    </row>
    <row r="209" spans="1:16" ht="75">
      <c r="A209" s="80">
        <v>42401</v>
      </c>
      <c r="B209" s="70" t="s">
        <v>339</v>
      </c>
      <c r="C209" s="70">
        <v>280</v>
      </c>
      <c r="D209" s="70">
        <v>11909</v>
      </c>
      <c r="E209" s="70" t="s">
        <v>397</v>
      </c>
      <c r="F209" s="70" t="s">
        <v>97</v>
      </c>
      <c r="G209" s="70">
        <v>92</v>
      </c>
      <c r="H209" s="70">
        <v>42</v>
      </c>
      <c r="I209" s="70">
        <v>40</v>
      </c>
      <c r="J209" s="70">
        <v>3.95</v>
      </c>
      <c r="K209" s="70">
        <v>165.9</v>
      </c>
      <c r="L209" s="70">
        <f t="shared" si="4"/>
        <v>158</v>
      </c>
      <c r="M209" s="70" t="s">
        <v>76</v>
      </c>
      <c r="N209" s="70" t="s">
        <v>341</v>
      </c>
      <c r="O209" s="71">
        <v>42576</v>
      </c>
      <c r="P209" t="s">
        <v>153</v>
      </c>
    </row>
    <row r="210" spans="1:16" ht="30">
      <c r="A210" s="80">
        <v>42401</v>
      </c>
      <c r="B210" s="70" t="s">
        <v>339</v>
      </c>
      <c r="C210" s="70">
        <v>299</v>
      </c>
      <c r="D210" s="70">
        <v>19329</v>
      </c>
      <c r="E210" s="70" t="s">
        <v>398</v>
      </c>
      <c r="F210" s="70" t="s">
        <v>48</v>
      </c>
      <c r="G210" s="70">
        <v>30</v>
      </c>
      <c r="H210" s="70">
        <v>15</v>
      </c>
      <c r="I210" s="70">
        <v>15</v>
      </c>
      <c r="J210" s="70">
        <v>6.79</v>
      </c>
      <c r="K210" s="70">
        <v>101.85</v>
      </c>
      <c r="L210" s="70">
        <f t="shared" si="4"/>
        <v>101.85</v>
      </c>
      <c r="M210" s="70" t="s">
        <v>76</v>
      </c>
      <c r="N210" s="70" t="s">
        <v>341</v>
      </c>
      <c r="O210" s="71">
        <v>42576</v>
      </c>
      <c r="P210" t="s">
        <v>153</v>
      </c>
    </row>
    <row r="211" spans="1:16" ht="30">
      <c r="A211" s="80">
        <v>42401</v>
      </c>
      <c r="B211" s="70" t="s">
        <v>339</v>
      </c>
      <c r="C211" s="70">
        <v>331</v>
      </c>
      <c r="D211" s="70">
        <v>24546</v>
      </c>
      <c r="E211" s="70" t="s">
        <v>399</v>
      </c>
      <c r="F211" s="70" t="s">
        <v>129</v>
      </c>
      <c r="G211" s="70">
        <v>36</v>
      </c>
      <c r="H211" s="70">
        <v>5</v>
      </c>
      <c r="I211" s="70">
        <v>5</v>
      </c>
      <c r="J211" s="70">
        <v>67</v>
      </c>
      <c r="K211" s="70">
        <v>335</v>
      </c>
      <c r="L211" s="70">
        <f t="shared" si="4"/>
        <v>335</v>
      </c>
      <c r="M211" s="70" t="s">
        <v>76</v>
      </c>
      <c r="N211" s="70" t="s">
        <v>341</v>
      </c>
      <c r="O211" s="71">
        <v>42576</v>
      </c>
      <c r="P211" t="s">
        <v>153</v>
      </c>
    </row>
    <row r="212" spans="1:16" ht="30">
      <c r="A212" s="80">
        <v>42401</v>
      </c>
      <c r="B212" s="70" t="s">
        <v>339</v>
      </c>
      <c r="C212" s="70">
        <v>357</v>
      </c>
      <c r="D212" s="70">
        <v>31556</v>
      </c>
      <c r="E212" s="70" t="s">
        <v>400</v>
      </c>
      <c r="F212" s="70" t="s">
        <v>48</v>
      </c>
      <c r="G212" s="70">
        <v>12</v>
      </c>
      <c r="H212" s="70">
        <v>6</v>
      </c>
      <c r="I212" s="70">
        <v>3</v>
      </c>
      <c r="J212" s="70">
        <v>32</v>
      </c>
      <c r="K212" s="70">
        <v>192</v>
      </c>
      <c r="L212" s="70">
        <f t="shared" si="4"/>
        <v>96</v>
      </c>
      <c r="M212" s="70" t="s">
        <v>76</v>
      </c>
      <c r="N212" s="70" t="s">
        <v>341</v>
      </c>
      <c r="O212" s="71">
        <v>42576</v>
      </c>
      <c r="P212" t="s">
        <v>153</v>
      </c>
    </row>
    <row r="213" spans="1:16" ht="15">
      <c r="A213" s="80">
        <v>42401</v>
      </c>
      <c r="B213" s="70" t="s">
        <v>339</v>
      </c>
      <c r="C213" s="70">
        <v>363</v>
      </c>
      <c r="D213" s="70">
        <v>43687</v>
      </c>
      <c r="E213" s="70" t="s">
        <v>401</v>
      </c>
      <c r="F213" s="70" t="s">
        <v>97</v>
      </c>
      <c r="G213" s="70">
        <v>14</v>
      </c>
      <c r="H213" s="70">
        <v>5</v>
      </c>
      <c r="I213" s="70">
        <v>5</v>
      </c>
      <c r="J213" s="70">
        <v>48</v>
      </c>
      <c r="K213" s="70">
        <v>240</v>
      </c>
      <c r="L213" s="70">
        <f t="shared" si="4"/>
        <v>240</v>
      </c>
      <c r="M213" s="70" t="s">
        <v>76</v>
      </c>
      <c r="N213" s="70" t="s">
        <v>341</v>
      </c>
      <c r="O213" s="71">
        <v>42576</v>
      </c>
      <c r="P213" t="s">
        <v>153</v>
      </c>
    </row>
    <row r="214" spans="1:16" ht="30">
      <c r="A214" s="80">
        <v>42401</v>
      </c>
      <c r="B214" s="70" t="s">
        <v>339</v>
      </c>
      <c r="C214" s="70">
        <v>366</v>
      </c>
      <c r="D214" s="70">
        <v>66815</v>
      </c>
      <c r="E214" s="70" t="s">
        <v>402</v>
      </c>
      <c r="F214" s="70" t="s">
        <v>129</v>
      </c>
      <c r="G214" s="70">
        <v>78</v>
      </c>
      <c r="H214" s="70">
        <v>1</v>
      </c>
      <c r="I214" s="70">
        <v>1</v>
      </c>
      <c r="J214" s="70">
        <v>42.95</v>
      </c>
      <c r="K214" s="70">
        <v>42.95</v>
      </c>
      <c r="L214" s="70">
        <f t="shared" si="4"/>
        <v>42.95</v>
      </c>
      <c r="M214" s="70" t="s">
        <v>76</v>
      </c>
      <c r="N214" s="70" t="s">
        <v>341</v>
      </c>
      <c r="O214" s="71">
        <v>42576</v>
      </c>
      <c r="P214" t="s">
        <v>153</v>
      </c>
    </row>
    <row r="215" spans="1:16" ht="15">
      <c r="A215" s="80">
        <v>42401</v>
      </c>
      <c r="B215" s="70" t="s">
        <v>339</v>
      </c>
      <c r="C215" s="70">
        <v>367</v>
      </c>
      <c r="D215" s="70">
        <v>67205</v>
      </c>
      <c r="E215" s="70" t="s">
        <v>403</v>
      </c>
      <c r="F215" s="70" t="s">
        <v>48</v>
      </c>
      <c r="G215" s="70">
        <v>160</v>
      </c>
      <c r="H215" s="70">
        <v>80</v>
      </c>
      <c r="I215" s="70">
        <v>80</v>
      </c>
      <c r="J215" s="70">
        <v>2.7</v>
      </c>
      <c r="K215" s="70">
        <v>216</v>
      </c>
      <c r="L215" s="70">
        <f t="shared" si="4"/>
        <v>216</v>
      </c>
      <c r="M215" s="70" t="s">
        <v>76</v>
      </c>
      <c r="N215" s="70" t="s">
        <v>341</v>
      </c>
      <c r="O215" s="71">
        <v>42576</v>
      </c>
      <c r="P215" t="s">
        <v>153</v>
      </c>
    </row>
    <row r="216" spans="1:16" ht="15">
      <c r="A216" s="80">
        <v>42401</v>
      </c>
      <c r="B216" s="70" t="s">
        <v>339</v>
      </c>
      <c r="C216" s="70">
        <v>368</v>
      </c>
      <c r="D216" s="70">
        <v>67202</v>
      </c>
      <c r="E216" s="70" t="s">
        <v>404</v>
      </c>
      <c r="F216" s="70" t="s">
        <v>48</v>
      </c>
      <c r="G216" s="70">
        <v>500</v>
      </c>
      <c r="H216" s="70">
        <v>250</v>
      </c>
      <c r="I216" s="70">
        <v>250</v>
      </c>
      <c r="J216" s="70">
        <v>2.15</v>
      </c>
      <c r="K216" s="70">
        <v>537.5</v>
      </c>
      <c r="L216" s="70">
        <f t="shared" si="4"/>
        <v>537.5</v>
      </c>
      <c r="M216" s="70" t="s">
        <v>76</v>
      </c>
      <c r="N216" s="70" t="s">
        <v>341</v>
      </c>
      <c r="O216" s="71">
        <v>42576</v>
      </c>
      <c r="P216" t="s">
        <v>153</v>
      </c>
    </row>
    <row r="217" spans="1:16" ht="15">
      <c r="A217" s="80">
        <v>42401</v>
      </c>
      <c r="B217" s="70" t="s">
        <v>339</v>
      </c>
      <c r="C217" s="70">
        <v>369</v>
      </c>
      <c r="D217" s="70">
        <v>67203</v>
      </c>
      <c r="E217" s="70" t="s">
        <v>405</v>
      </c>
      <c r="F217" s="70" t="s">
        <v>48</v>
      </c>
      <c r="G217" s="70">
        <v>500</v>
      </c>
      <c r="H217" s="70">
        <v>250</v>
      </c>
      <c r="I217" s="70">
        <v>250</v>
      </c>
      <c r="J217" s="70">
        <v>2.3</v>
      </c>
      <c r="K217" s="70">
        <v>575</v>
      </c>
      <c r="L217" s="70">
        <f t="shared" si="4"/>
        <v>575</v>
      </c>
      <c r="M217" s="70" t="s">
        <v>76</v>
      </c>
      <c r="N217" s="70" t="s">
        <v>341</v>
      </c>
      <c r="O217" s="71">
        <v>42576</v>
      </c>
      <c r="P217" t="s">
        <v>153</v>
      </c>
    </row>
    <row r="218" spans="1:16" ht="15">
      <c r="A218" s="80">
        <v>42401</v>
      </c>
      <c r="B218" s="70" t="s">
        <v>339</v>
      </c>
      <c r="C218" s="70">
        <v>370</v>
      </c>
      <c r="D218" s="70">
        <v>67204</v>
      </c>
      <c r="E218" s="70" t="s">
        <v>406</v>
      </c>
      <c r="F218" s="70" t="s">
        <v>48</v>
      </c>
      <c r="G218" s="70">
        <v>300</v>
      </c>
      <c r="H218" s="70">
        <v>150</v>
      </c>
      <c r="I218" s="70">
        <v>150</v>
      </c>
      <c r="J218" s="70">
        <v>2.3</v>
      </c>
      <c r="K218" s="70">
        <v>345</v>
      </c>
      <c r="L218" s="70">
        <f t="shared" si="4"/>
        <v>345</v>
      </c>
      <c r="M218" s="70" t="s">
        <v>76</v>
      </c>
      <c r="N218" s="70" t="s">
        <v>341</v>
      </c>
      <c r="O218" s="71">
        <v>42576</v>
      </c>
      <c r="P218" t="s">
        <v>153</v>
      </c>
    </row>
    <row r="219" spans="1:16" ht="180">
      <c r="A219" s="80">
        <v>42401</v>
      </c>
      <c r="B219" s="70" t="s">
        <v>339</v>
      </c>
      <c r="C219" s="70">
        <v>376</v>
      </c>
      <c r="D219" s="70">
        <v>65606</v>
      </c>
      <c r="E219" s="70" t="s">
        <v>407</v>
      </c>
      <c r="F219" s="70" t="s">
        <v>48</v>
      </c>
      <c r="G219" s="70">
        <v>300</v>
      </c>
      <c r="H219" s="70">
        <v>50</v>
      </c>
      <c r="I219" s="70">
        <v>50</v>
      </c>
      <c r="J219" s="70">
        <v>5.9</v>
      </c>
      <c r="K219" s="70">
        <v>295</v>
      </c>
      <c r="L219" s="70">
        <f t="shared" si="4"/>
        <v>295</v>
      </c>
      <c r="M219" s="70" t="s">
        <v>76</v>
      </c>
      <c r="N219" s="70" t="s">
        <v>341</v>
      </c>
      <c r="O219" s="71">
        <v>42576</v>
      </c>
      <c r="P219" t="s">
        <v>153</v>
      </c>
    </row>
    <row r="220" spans="1:16" ht="285">
      <c r="A220" s="80">
        <v>42401</v>
      </c>
      <c r="B220" s="70" t="s">
        <v>339</v>
      </c>
      <c r="C220" s="70">
        <v>378</v>
      </c>
      <c r="D220" s="70">
        <v>10045</v>
      </c>
      <c r="E220" s="70" t="s">
        <v>408</v>
      </c>
      <c r="F220" s="70" t="s">
        <v>48</v>
      </c>
      <c r="G220" s="70">
        <v>100</v>
      </c>
      <c r="H220" s="70">
        <v>50</v>
      </c>
      <c r="I220" s="70">
        <v>50</v>
      </c>
      <c r="J220" s="70">
        <v>100</v>
      </c>
      <c r="K220" s="72">
        <v>5000</v>
      </c>
      <c r="L220" s="70">
        <f t="shared" si="4"/>
        <v>5000</v>
      </c>
      <c r="M220" s="70" t="s">
        <v>76</v>
      </c>
      <c r="N220" s="70" t="s">
        <v>341</v>
      </c>
      <c r="O220" s="71">
        <v>42576</v>
      </c>
      <c r="P220" t="s">
        <v>153</v>
      </c>
    </row>
    <row r="221" spans="1:16" ht="30">
      <c r="A221" s="80">
        <v>42401</v>
      </c>
      <c r="B221" s="70" t="s">
        <v>339</v>
      </c>
      <c r="C221" s="70">
        <v>384</v>
      </c>
      <c r="D221" s="70">
        <v>51503</v>
      </c>
      <c r="E221" s="70" t="s">
        <v>130</v>
      </c>
      <c r="F221" s="70" t="s">
        <v>97</v>
      </c>
      <c r="G221" s="70">
        <v>30</v>
      </c>
      <c r="H221" s="70">
        <v>15</v>
      </c>
      <c r="I221" s="70">
        <v>15</v>
      </c>
      <c r="J221" s="70">
        <v>6.8</v>
      </c>
      <c r="K221" s="70">
        <v>102</v>
      </c>
      <c r="L221" s="70">
        <f t="shared" si="4"/>
        <v>102</v>
      </c>
      <c r="M221" s="70" t="s">
        <v>76</v>
      </c>
      <c r="N221" s="70" t="s">
        <v>341</v>
      </c>
      <c r="O221" s="71">
        <v>42576</v>
      </c>
      <c r="P221" t="s">
        <v>153</v>
      </c>
    </row>
    <row r="222" spans="1:16" ht="30">
      <c r="A222" s="80">
        <v>42401</v>
      </c>
      <c r="B222" s="70" t="s">
        <v>339</v>
      </c>
      <c r="C222" s="70">
        <v>385</v>
      </c>
      <c r="D222" s="70">
        <v>31489</v>
      </c>
      <c r="E222" s="70" t="s">
        <v>409</v>
      </c>
      <c r="F222" s="70" t="s">
        <v>97</v>
      </c>
      <c r="G222" s="70">
        <v>14</v>
      </c>
      <c r="H222" s="70">
        <v>3</v>
      </c>
      <c r="I222" s="70">
        <v>3</v>
      </c>
      <c r="J222" s="70">
        <v>6</v>
      </c>
      <c r="K222" s="70">
        <v>18</v>
      </c>
      <c r="L222" s="70">
        <f t="shared" si="4"/>
        <v>18</v>
      </c>
      <c r="M222" s="70" t="s">
        <v>76</v>
      </c>
      <c r="N222" s="70" t="s">
        <v>341</v>
      </c>
      <c r="O222" s="71">
        <v>42576</v>
      </c>
      <c r="P222" t="s">
        <v>153</v>
      </c>
    </row>
    <row r="223" spans="1:16" ht="30">
      <c r="A223" s="80">
        <v>42401</v>
      </c>
      <c r="B223" s="70" t="s">
        <v>339</v>
      </c>
      <c r="C223" s="70">
        <v>387</v>
      </c>
      <c r="D223" s="70">
        <v>62695</v>
      </c>
      <c r="E223" s="70" t="s">
        <v>131</v>
      </c>
      <c r="F223" s="70" t="s">
        <v>129</v>
      </c>
      <c r="G223" s="70">
        <v>680</v>
      </c>
      <c r="H223" s="70">
        <v>330</v>
      </c>
      <c r="I223" s="70">
        <v>110</v>
      </c>
      <c r="J223" s="70">
        <v>15.1</v>
      </c>
      <c r="K223" s="72">
        <v>4983</v>
      </c>
      <c r="L223" s="70">
        <f t="shared" si="4"/>
        <v>1661</v>
      </c>
      <c r="M223" s="70" t="s">
        <v>76</v>
      </c>
      <c r="N223" s="70" t="s">
        <v>341</v>
      </c>
      <c r="O223" s="71">
        <v>42576</v>
      </c>
      <c r="P223" t="s">
        <v>153</v>
      </c>
    </row>
    <row r="224" spans="1:16" ht="30">
      <c r="A224" s="80">
        <v>42401</v>
      </c>
      <c r="B224" s="70" t="s">
        <v>339</v>
      </c>
      <c r="C224" s="70">
        <v>388</v>
      </c>
      <c r="D224" s="70">
        <v>64888</v>
      </c>
      <c r="E224" s="70" t="s">
        <v>410</v>
      </c>
      <c r="F224" s="70" t="s">
        <v>129</v>
      </c>
      <c r="G224" s="70">
        <v>460</v>
      </c>
      <c r="H224" s="70">
        <v>230</v>
      </c>
      <c r="I224" s="70">
        <v>10</v>
      </c>
      <c r="J224" s="70">
        <v>12.2</v>
      </c>
      <c r="K224" s="72">
        <v>2806</v>
      </c>
      <c r="L224" s="70">
        <f t="shared" si="4"/>
        <v>122</v>
      </c>
      <c r="M224" s="70" t="s">
        <v>76</v>
      </c>
      <c r="N224" s="70" t="s">
        <v>341</v>
      </c>
      <c r="O224" s="71">
        <v>42576</v>
      </c>
      <c r="P224" t="s">
        <v>153</v>
      </c>
    </row>
    <row r="225" spans="1:16" ht="45">
      <c r="A225" s="80">
        <v>42401</v>
      </c>
      <c r="B225" s="70" t="s">
        <v>339</v>
      </c>
      <c r="C225" s="70">
        <v>389</v>
      </c>
      <c r="D225" s="70">
        <v>44947</v>
      </c>
      <c r="E225" s="70" t="s">
        <v>411</v>
      </c>
      <c r="F225" s="70" t="s">
        <v>48</v>
      </c>
      <c r="G225" s="70">
        <v>46</v>
      </c>
      <c r="H225" s="70">
        <v>3</v>
      </c>
      <c r="I225" s="70">
        <v>3</v>
      </c>
      <c r="J225" s="70">
        <v>47</v>
      </c>
      <c r="K225" s="70">
        <v>141</v>
      </c>
      <c r="L225" s="70">
        <f t="shared" si="4"/>
        <v>141</v>
      </c>
      <c r="M225" s="70" t="s">
        <v>76</v>
      </c>
      <c r="N225" s="70" t="s">
        <v>341</v>
      </c>
      <c r="O225" s="71">
        <v>42576</v>
      </c>
      <c r="P225" t="s">
        <v>153</v>
      </c>
    </row>
    <row r="226" spans="1:16" ht="45">
      <c r="A226" s="80">
        <v>42401</v>
      </c>
      <c r="B226" s="70" t="s">
        <v>339</v>
      </c>
      <c r="C226" s="70">
        <v>390</v>
      </c>
      <c r="D226" s="70">
        <v>44946</v>
      </c>
      <c r="E226" s="70" t="s">
        <v>412</v>
      </c>
      <c r="F226" s="70" t="s">
        <v>48</v>
      </c>
      <c r="G226" s="70">
        <v>6</v>
      </c>
      <c r="H226" s="70">
        <v>3</v>
      </c>
      <c r="I226" s="70">
        <v>3</v>
      </c>
      <c r="J226" s="70">
        <v>40</v>
      </c>
      <c r="K226" s="70">
        <v>120</v>
      </c>
      <c r="L226" s="70">
        <f t="shared" si="4"/>
        <v>120</v>
      </c>
      <c r="M226" s="70" t="s">
        <v>76</v>
      </c>
      <c r="N226" s="70" t="s">
        <v>341</v>
      </c>
      <c r="O226" s="71">
        <v>42576</v>
      </c>
      <c r="P226" t="s">
        <v>153</v>
      </c>
    </row>
    <row r="227" spans="1:16" ht="45">
      <c r="A227" s="80">
        <v>42401</v>
      </c>
      <c r="B227" s="70" t="s">
        <v>339</v>
      </c>
      <c r="C227" s="70">
        <v>391</v>
      </c>
      <c r="D227" s="70">
        <v>44948</v>
      </c>
      <c r="E227" s="70" t="s">
        <v>413</v>
      </c>
      <c r="F227" s="70" t="s">
        <v>48</v>
      </c>
      <c r="G227" s="70">
        <v>46</v>
      </c>
      <c r="H227" s="70">
        <v>3</v>
      </c>
      <c r="I227" s="70">
        <v>3</v>
      </c>
      <c r="J227" s="70">
        <v>36.75</v>
      </c>
      <c r="K227" s="70">
        <v>110.25</v>
      </c>
      <c r="L227" s="70">
        <f t="shared" si="4"/>
        <v>110.25</v>
      </c>
      <c r="M227" s="70" t="s">
        <v>76</v>
      </c>
      <c r="N227" s="70" t="s">
        <v>341</v>
      </c>
      <c r="O227" s="71">
        <v>42576</v>
      </c>
      <c r="P227" t="s">
        <v>153</v>
      </c>
    </row>
    <row r="228" spans="1:16" ht="45">
      <c r="A228" s="80">
        <v>42401</v>
      </c>
      <c r="B228" s="70" t="s">
        <v>339</v>
      </c>
      <c r="C228" s="70">
        <v>393</v>
      </c>
      <c r="D228" s="70">
        <v>44950</v>
      </c>
      <c r="E228" s="70" t="s">
        <v>414</v>
      </c>
      <c r="F228" s="70" t="s">
        <v>48</v>
      </c>
      <c r="G228" s="70">
        <v>6</v>
      </c>
      <c r="H228" s="70">
        <v>3</v>
      </c>
      <c r="I228" s="70">
        <v>3</v>
      </c>
      <c r="J228" s="70">
        <v>38</v>
      </c>
      <c r="K228" s="70">
        <v>114</v>
      </c>
      <c r="L228" s="70">
        <f t="shared" si="4"/>
        <v>114</v>
      </c>
      <c r="M228" s="70" t="s">
        <v>76</v>
      </c>
      <c r="N228" s="70" t="s">
        <v>341</v>
      </c>
      <c r="O228" s="71">
        <v>42576</v>
      </c>
      <c r="P228" t="s">
        <v>153</v>
      </c>
    </row>
    <row r="229" spans="1:16" ht="45">
      <c r="A229" s="80">
        <v>42401</v>
      </c>
      <c r="B229" s="70" t="s">
        <v>339</v>
      </c>
      <c r="C229" s="70">
        <v>395</v>
      </c>
      <c r="D229" s="70">
        <v>47137</v>
      </c>
      <c r="E229" s="70" t="s">
        <v>415</v>
      </c>
      <c r="F229" s="70" t="s">
        <v>48</v>
      </c>
      <c r="G229" s="70">
        <v>124</v>
      </c>
      <c r="H229" s="70">
        <v>26</v>
      </c>
      <c r="I229" s="70">
        <v>16</v>
      </c>
      <c r="J229" s="70">
        <v>7.2</v>
      </c>
      <c r="K229" s="70">
        <v>187.2</v>
      </c>
      <c r="L229" s="70">
        <f t="shared" si="4"/>
        <v>115.2</v>
      </c>
      <c r="M229" s="70" t="s">
        <v>76</v>
      </c>
      <c r="N229" s="70" t="s">
        <v>341</v>
      </c>
      <c r="O229" s="71">
        <v>42576</v>
      </c>
      <c r="P229" t="s">
        <v>153</v>
      </c>
    </row>
    <row r="230" spans="1:16" ht="45">
      <c r="A230" s="80">
        <v>42401</v>
      </c>
      <c r="B230" s="70" t="s">
        <v>339</v>
      </c>
      <c r="C230" s="70">
        <v>396</v>
      </c>
      <c r="D230" s="70">
        <v>47138</v>
      </c>
      <c r="E230" s="70" t="s">
        <v>416</v>
      </c>
      <c r="F230" s="70" t="s">
        <v>48</v>
      </c>
      <c r="G230" s="70">
        <v>54</v>
      </c>
      <c r="H230" s="70">
        <v>21</v>
      </c>
      <c r="I230" s="70">
        <v>11</v>
      </c>
      <c r="J230" s="70">
        <v>8.95</v>
      </c>
      <c r="K230" s="70">
        <v>187.95</v>
      </c>
      <c r="L230" s="70">
        <f t="shared" si="4"/>
        <v>98.44999999999999</v>
      </c>
      <c r="M230" s="70" t="s">
        <v>76</v>
      </c>
      <c r="N230" s="70" t="s">
        <v>341</v>
      </c>
      <c r="O230" s="71">
        <v>42576</v>
      </c>
      <c r="P230" t="s">
        <v>153</v>
      </c>
    </row>
    <row r="231" spans="1:16" ht="30">
      <c r="A231" s="80">
        <v>42401</v>
      </c>
      <c r="B231" s="70" t="s">
        <v>339</v>
      </c>
      <c r="C231" s="70">
        <v>406</v>
      </c>
      <c r="D231" s="70">
        <v>44487</v>
      </c>
      <c r="E231" s="70" t="s">
        <v>417</v>
      </c>
      <c r="F231" s="70" t="s">
        <v>129</v>
      </c>
      <c r="G231" s="70">
        <v>448</v>
      </c>
      <c r="H231" s="70">
        <v>3</v>
      </c>
      <c r="I231" s="70">
        <v>3</v>
      </c>
      <c r="J231" s="70">
        <v>3.6</v>
      </c>
      <c r="K231" s="70">
        <v>10.8</v>
      </c>
      <c r="L231" s="70">
        <f t="shared" si="4"/>
        <v>10.8</v>
      </c>
      <c r="M231" s="70" t="s">
        <v>76</v>
      </c>
      <c r="N231" s="70" t="s">
        <v>341</v>
      </c>
      <c r="O231" s="71">
        <v>42576</v>
      </c>
      <c r="P231" t="s">
        <v>153</v>
      </c>
    </row>
    <row r="232" spans="1:16" ht="30">
      <c r="A232" s="80">
        <v>42401</v>
      </c>
      <c r="B232" s="70" t="s">
        <v>339</v>
      </c>
      <c r="C232" s="70">
        <v>412</v>
      </c>
      <c r="D232" s="70">
        <v>6182</v>
      </c>
      <c r="E232" s="70" t="s">
        <v>418</v>
      </c>
      <c r="F232" s="70" t="s">
        <v>48</v>
      </c>
      <c r="G232" s="70">
        <v>420</v>
      </c>
      <c r="H232" s="70">
        <v>10</v>
      </c>
      <c r="I232" s="70">
        <v>10</v>
      </c>
      <c r="J232" s="70">
        <v>5.9</v>
      </c>
      <c r="K232" s="70">
        <v>59</v>
      </c>
      <c r="L232" s="70">
        <f t="shared" si="4"/>
        <v>59</v>
      </c>
      <c r="M232" s="70" t="s">
        <v>76</v>
      </c>
      <c r="N232" s="70" t="s">
        <v>341</v>
      </c>
      <c r="O232" s="71">
        <v>42576</v>
      </c>
      <c r="P232" t="s">
        <v>153</v>
      </c>
    </row>
    <row r="233" spans="1:16" ht="30">
      <c r="A233" s="80">
        <v>42401</v>
      </c>
      <c r="B233" s="70" t="s">
        <v>339</v>
      </c>
      <c r="C233" s="70">
        <v>413</v>
      </c>
      <c r="D233" s="70">
        <v>2634</v>
      </c>
      <c r="E233" s="70" t="s">
        <v>419</v>
      </c>
      <c r="F233" s="70" t="s">
        <v>48</v>
      </c>
      <c r="G233" s="70">
        <v>112</v>
      </c>
      <c r="H233" s="70">
        <v>50</v>
      </c>
      <c r="I233" s="70">
        <v>50</v>
      </c>
      <c r="J233" s="70">
        <v>7.5</v>
      </c>
      <c r="K233" s="70">
        <v>375</v>
      </c>
      <c r="L233" s="70">
        <f t="shared" si="4"/>
        <v>375</v>
      </c>
      <c r="M233" s="70" t="s">
        <v>76</v>
      </c>
      <c r="N233" s="70" t="s">
        <v>341</v>
      </c>
      <c r="O233" s="71">
        <v>42576</v>
      </c>
      <c r="P233" t="s">
        <v>153</v>
      </c>
    </row>
    <row r="234" spans="1:16" ht="15">
      <c r="A234" s="80">
        <v>42401</v>
      </c>
      <c r="B234" s="70" t="s">
        <v>339</v>
      </c>
      <c r="C234" s="70">
        <v>414</v>
      </c>
      <c r="D234" s="70">
        <v>1762</v>
      </c>
      <c r="E234" s="70" t="s">
        <v>420</v>
      </c>
      <c r="F234" s="70" t="s">
        <v>48</v>
      </c>
      <c r="G234" s="70">
        <v>38</v>
      </c>
      <c r="H234" s="70">
        <v>19</v>
      </c>
      <c r="I234" s="70">
        <v>14</v>
      </c>
      <c r="J234" s="70">
        <v>10</v>
      </c>
      <c r="K234" s="70">
        <v>190</v>
      </c>
      <c r="L234" s="70">
        <f t="shared" si="4"/>
        <v>140</v>
      </c>
      <c r="M234" s="70" t="s">
        <v>76</v>
      </c>
      <c r="N234" s="70" t="s">
        <v>341</v>
      </c>
      <c r="O234" s="71">
        <v>42576</v>
      </c>
      <c r="P234" t="s">
        <v>153</v>
      </c>
    </row>
    <row r="235" spans="1:16" ht="30">
      <c r="A235" s="80">
        <v>42401</v>
      </c>
      <c r="B235" s="70" t="s">
        <v>339</v>
      </c>
      <c r="C235" s="70">
        <v>453</v>
      </c>
      <c r="D235" s="70">
        <v>6166</v>
      </c>
      <c r="E235" s="70" t="s">
        <v>421</v>
      </c>
      <c r="F235" s="70" t="s">
        <v>48</v>
      </c>
      <c r="G235" s="70">
        <v>30</v>
      </c>
      <c r="H235" s="70">
        <v>4</v>
      </c>
      <c r="I235" s="70">
        <v>4</v>
      </c>
      <c r="J235" s="70">
        <v>18.72</v>
      </c>
      <c r="K235" s="70">
        <v>74.88</v>
      </c>
      <c r="L235" s="70">
        <f t="shared" si="4"/>
        <v>74.88</v>
      </c>
      <c r="M235" s="70" t="s">
        <v>76</v>
      </c>
      <c r="N235" s="70" t="s">
        <v>341</v>
      </c>
      <c r="O235" s="71">
        <v>42576</v>
      </c>
      <c r="P235" t="s">
        <v>153</v>
      </c>
    </row>
    <row r="236" spans="1:16" ht="30">
      <c r="A236" s="80">
        <v>42401</v>
      </c>
      <c r="B236" s="70" t="s">
        <v>339</v>
      </c>
      <c r="C236" s="70">
        <v>454</v>
      </c>
      <c r="D236" s="70">
        <v>6169</v>
      </c>
      <c r="E236" s="70" t="s">
        <v>422</v>
      </c>
      <c r="F236" s="70" t="s">
        <v>48</v>
      </c>
      <c r="G236" s="70">
        <v>30</v>
      </c>
      <c r="H236" s="70">
        <v>4</v>
      </c>
      <c r="I236" s="70">
        <v>4</v>
      </c>
      <c r="J236" s="70">
        <v>3.29</v>
      </c>
      <c r="K236" s="70">
        <v>13.16</v>
      </c>
      <c r="L236" s="70">
        <f t="shared" si="4"/>
        <v>13.16</v>
      </c>
      <c r="M236" s="70" t="s">
        <v>76</v>
      </c>
      <c r="N236" s="70" t="s">
        <v>341</v>
      </c>
      <c r="O236" s="71">
        <v>42576</v>
      </c>
      <c r="P236" t="s">
        <v>153</v>
      </c>
    </row>
    <row r="237" spans="1:16" ht="30">
      <c r="A237" s="80">
        <v>42401</v>
      </c>
      <c r="B237" s="70" t="s">
        <v>339</v>
      </c>
      <c r="C237" s="70">
        <v>455</v>
      </c>
      <c r="D237" s="70">
        <v>6168</v>
      </c>
      <c r="E237" s="70" t="s">
        <v>423</v>
      </c>
      <c r="F237" s="70" t="s">
        <v>48</v>
      </c>
      <c r="G237" s="70">
        <v>32</v>
      </c>
      <c r="H237" s="70">
        <v>6</v>
      </c>
      <c r="I237" s="70">
        <v>4</v>
      </c>
      <c r="J237" s="70">
        <v>10.15</v>
      </c>
      <c r="K237" s="70">
        <v>60.9</v>
      </c>
      <c r="L237" s="70">
        <f t="shared" si="4"/>
        <v>40.6</v>
      </c>
      <c r="M237" s="70" t="s">
        <v>76</v>
      </c>
      <c r="N237" s="70" t="s">
        <v>341</v>
      </c>
      <c r="O237" s="71">
        <v>42576</v>
      </c>
      <c r="P237" t="s">
        <v>153</v>
      </c>
    </row>
    <row r="238" spans="1:16" ht="90">
      <c r="A238" s="80">
        <v>42401</v>
      </c>
      <c r="B238" s="70" t="s">
        <v>339</v>
      </c>
      <c r="C238" s="70">
        <v>464</v>
      </c>
      <c r="D238" s="70">
        <v>32945</v>
      </c>
      <c r="E238" s="70" t="s">
        <v>424</v>
      </c>
      <c r="F238" s="70" t="s">
        <v>48</v>
      </c>
      <c r="G238" s="70">
        <v>20</v>
      </c>
      <c r="H238" s="70">
        <v>10</v>
      </c>
      <c r="I238" s="70">
        <v>10</v>
      </c>
      <c r="J238" s="70">
        <v>16</v>
      </c>
      <c r="K238" s="70">
        <v>160</v>
      </c>
      <c r="L238" s="70">
        <f t="shared" si="4"/>
        <v>160</v>
      </c>
      <c r="M238" s="70" t="s">
        <v>76</v>
      </c>
      <c r="N238" s="70" t="s">
        <v>341</v>
      </c>
      <c r="O238" s="71">
        <v>42576</v>
      </c>
      <c r="P238" t="s">
        <v>153</v>
      </c>
    </row>
    <row r="239" spans="1:16" ht="15">
      <c r="A239" s="80">
        <v>42401</v>
      </c>
      <c r="B239" s="70" t="s">
        <v>339</v>
      </c>
      <c r="C239" s="70">
        <v>466</v>
      </c>
      <c r="D239" s="70">
        <v>31654</v>
      </c>
      <c r="E239" s="70" t="s">
        <v>425</v>
      </c>
      <c r="F239" s="70" t="s">
        <v>48</v>
      </c>
      <c r="G239" s="70">
        <v>44</v>
      </c>
      <c r="H239" s="70">
        <v>15</v>
      </c>
      <c r="I239" s="70">
        <v>2</v>
      </c>
      <c r="J239" s="70">
        <v>22</v>
      </c>
      <c r="K239" s="70">
        <v>330</v>
      </c>
      <c r="L239" s="70">
        <f t="shared" si="4"/>
        <v>44</v>
      </c>
      <c r="M239" s="70" t="s">
        <v>76</v>
      </c>
      <c r="N239" s="70" t="s">
        <v>341</v>
      </c>
      <c r="O239" s="71">
        <v>42576</v>
      </c>
      <c r="P239" t="s">
        <v>153</v>
      </c>
    </row>
    <row r="240" spans="1:16" ht="15">
      <c r="A240" s="80">
        <v>42401</v>
      </c>
      <c r="B240" s="70" t="s">
        <v>339</v>
      </c>
      <c r="C240" s="70">
        <v>467</v>
      </c>
      <c r="D240" s="70">
        <v>31653</v>
      </c>
      <c r="E240" s="70" t="s">
        <v>426</v>
      </c>
      <c r="F240" s="70" t="s">
        <v>48</v>
      </c>
      <c r="G240" s="70">
        <v>76</v>
      </c>
      <c r="H240" s="70">
        <v>13</v>
      </c>
      <c r="I240" s="70">
        <v>2</v>
      </c>
      <c r="J240" s="70">
        <v>4.3</v>
      </c>
      <c r="K240" s="70">
        <v>55.9</v>
      </c>
      <c r="L240" s="70">
        <f t="shared" si="4"/>
        <v>8.6</v>
      </c>
      <c r="M240" s="70" t="s">
        <v>76</v>
      </c>
      <c r="N240" s="70" t="s">
        <v>341</v>
      </c>
      <c r="O240" s="71">
        <v>42576</v>
      </c>
      <c r="P240" t="s">
        <v>153</v>
      </c>
    </row>
    <row r="241" spans="1:16" ht="15">
      <c r="A241" s="80">
        <v>42401</v>
      </c>
      <c r="B241" s="70" t="s">
        <v>339</v>
      </c>
      <c r="C241" s="70">
        <v>468</v>
      </c>
      <c r="D241" s="70">
        <v>31652</v>
      </c>
      <c r="E241" s="70" t="s">
        <v>427</v>
      </c>
      <c r="F241" s="70" t="s">
        <v>48</v>
      </c>
      <c r="G241" s="70">
        <v>272</v>
      </c>
      <c r="H241" s="70">
        <v>6</v>
      </c>
      <c r="I241" s="70">
        <v>2</v>
      </c>
      <c r="J241" s="70">
        <v>2.95</v>
      </c>
      <c r="K241" s="70">
        <v>17.7</v>
      </c>
      <c r="L241" s="70">
        <f t="shared" si="4"/>
        <v>5.9</v>
      </c>
      <c r="M241" s="70" t="s">
        <v>76</v>
      </c>
      <c r="N241" s="70" t="s">
        <v>341</v>
      </c>
      <c r="O241" s="71">
        <v>42576</v>
      </c>
      <c r="P241" t="s">
        <v>153</v>
      </c>
    </row>
    <row r="242" spans="1:16" ht="30">
      <c r="A242" s="80">
        <v>42401</v>
      </c>
      <c r="B242" s="70" t="s">
        <v>339</v>
      </c>
      <c r="C242" s="70">
        <v>473</v>
      </c>
      <c r="D242" s="70">
        <v>2785</v>
      </c>
      <c r="E242" s="70" t="s">
        <v>428</v>
      </c>
      <c r="F242" s="70" t="s">
        <v>48</v>
      </c>
      <c r="G242" s="70">
        <v>8</v>
      </c>
      <c r="H242" s="70">
        <v>4</v>
      </c>
      <c r="I242" s="70">
        <v>4</v>
      </c>
      <c r="J242" s="70">
        <v>16.15</v>
      </c>
      <c r="K242" s="70">
        <v>64.6</v>
      </c>
      <c r="L242" s="70">
        <f t="shared" si="4"/>
        <v>64.6</v>
      </c>
      <c r="M242" s="70" t="s">
        <v>76</v>
      </c>
      <c r="N242" s="70" t="s">
        <v>341</v>
      </c>
      <c r="O242" s="71">
        <v>42576</v>
      </c>
      <c r="P242" t="s">
        <v>153</v>
      </c>
    </row>
    <row r="243" spans="1:16" ht="45">
      <c r="A243" s="80">
        <v>42401</v>
      </c>
      <c r="B243" s="70" t="s">
        <v>339</v>
      </c>
      <c r="C243" s="70">
        <v>477</v>
      </c>
      <c r="D243" s="70">
        <v>66813</v>
      </c>
      <c r="E243" s="70" t="s">
        <v>429</v>
      </c>
      <c r="F243" s="70" t="s">
        <v>48</v>
      </c>
      <c r="G243" s="70">
        <v>40</v>
      </c>
      <c r="H243" s="70">
        <v>20</v>
      </c>
      <c r="I243" s="70">
        <v>5</v>
      </c>
      <c r="J243" s="70">
        <v>18</v>
      </c>
      <c r="K243" s="70">
        <v>360</v>
      </c>
      <c r="L243" s="70">
        <f t="shared" si="4"/>
        <v>90</v>
      </c>
      <c r="M243" s="70" t="s">
        <v>76</v>
      </c>
      <c r="N243" s="70" t="s">
        <v>341</v>
      </c>
      <c r="O243" s="71">
        <v>42576</v>
      </c>
      <c r="P243" t="s">
        <v>153</v>
      </c>
    </row>
    <row r="244" spans="1:16" ht="60">
      <c r="A244" s="80">
        <v>42401</v>
      </c>
      <c r="B244" s="70" t="s">
        <v>339</v>
      </c>
      <c r="C244" s="70">
        <v>478</v>
      </c>
      <c r="D244" s="70">
        <v>66812</v>
      </c>
      <c r="E244" s="70" t="s">
        <v>430</v>
      </c>
      <c r="F244" s="70" t="s">
        <v>48</v>
      </c>
      <c r="G244" s="70">
        <v>40</v>
      </c>
      <c r="H244" s="70">
        <v>20</v>
      </c>
      <c r="I244" s="70">
        <v>5</v>
      </c>
      <c r="J244" s="70">
        <v>94.55</v>
      </c>
      <c r="K244" s="72">
        <v>1891</v>
      </c>
      <c r="L244" s="70">
        <f t="shared" si="4"/>
        <v>472.75</v>
      </c>
      <c r="M244" s="70" t="s">
        <v>76</v>
      </c>
      <c r="N244" s="70" t="s">
        <v>341</v>
      </c>
      <c r="O244" s="71">
        <v>42576</v>
      </c>
      <c r="P244" t="s">
        <v>153</v>
      </c>
    </row>
    <row r="245" spans="1:16" ht="15">
      <c r="A245" s="80">
        <v>42401</v>
      </c>
      <c r="B245" s="70" t="s">
        <v>339</v>
      </c>
      <c r="C245" s="70">
        <v>480</v>
      </c>
      <c r="D245" s="70">
        <v>25958</v>
      </c>
      <c r="E245" s="70" t="s">
        <v>431</v>
      </c>
      <c r="F245" s="70" t="s">
        <v>48</v>
      </c>
      <c r="G245" s="70">
        <v>54</v>
      </c>
      <c r="H245" s="70">
        <v>24</v>
      </c>
      <c r="I245" s="70">
        <v>14</v>
      </c>
      <c r="J245" s="70">
        <v>6.25</v>
      </c>
      <c r="K245" s="70">
        <v>150</v>
      </c>
      <c r="L245" s="70">
        <f t="shared" si="4"/>
        <v>87.5</v>
      </c>
      <c r="M245" s="70" t="s">
        <v>76</v>
      </c>
      <c r="N245" s="70" t="s">
        <v>341</v>
      </c>
      <c r="O245" s="71">
        <v>42576</v>
      </c>
      <c r="P245" t="s">
        <v>153</v>
      </c>
    </row>
    <row r="246" spans="1:16" ht="30">
      <c r="A246" s="80">
        <v>42401</v>
      </c>
      <c r="B246" s="70" t="s">
        <v>339</v>
      </c>
      <c r="C246" s="70">
        <v>483</v>
      </c>
      <c r="D246" s="70">
        <v>63049</v>
      </c>
      <c r="E246" s="70" t="s">
        <v>432</v>
      </c>
      <c r="F246" s="70" t="s">
        <v>48</v>
      </c>
      <c r="G246" s="70">
        <v>10</v>
      </c>
      <c r="H246" s="70">
        <v>5</v>
      </c>
      <c r="I246" s="70">
        <v>5</v>
      </c>
      <c r="J246" s="70">
        <v>11</v>
      </c>
      <c r="K246" s="70">
        <v>55</v>
      </c>
      <c r="L246" s="70">
        <f t="shared" si="4"/>
        <v>55</v>
      </c>
      <c r="M246" s="70" t="s">
        <v>76</v>
      </c>
      <c r="N246" s="70" t="s">
        <v>341</v>
      </c>
      <c r="O246" s="71">
        <v>42576</v>
      </c>
      <c r="P246" t="s">
        <v>153</v>
      </c>
    </row>
    <row r="247" spans="1:16" ht="120">
      <c r="A247" s="80">
        <v>42401</v>
      </c>
      <c r="B247" s="70" t="s">
        <v>339</v>
      </c>
      <c r="C247" s="70">
        <v>486</v>
      </c>
      <c r="D247" s="70">
        <v>52755</v>
      </c>
      <c r="E247" s="70" t="s">
        <v>433</v>
      </c>
      <c r="F247" s="70" t="s">
        <v>48</v>
      </c>
      <c r="G247" s="70">
        <v>30</v>
      </c>
      <c r="H247" s="70">
        <v>15</v>
      </c>
      <c r="I247" s="70">
        <v>5</v>
      </c>
      <c r="J247" s="70">
        <v>28.8</v>
      </c>
      <c r="K247" s="70">
        <v>432</v>
      </c>
      <c r="L247" s="70">
        <f t="shared" si="4"/>
        <v>144</v>
      </c>
      <c r="M247" s="70" t="s">
        <v>76</v>
      </c>
      <c r="N247" s="70" t="s">
        <v>341</v>
      </c>
      <c r="O247" s="71">
        <v>42576</v>
      </c>
      <c r="P247" t="s">
        <v>153</v>
      </c>
    </row>
    <row r="248" spans="1:16" ht="30">
      <c r="A248" s="80">
        <v>42401</v>
      </c>
      <c r="B248" s="70" t="s">
        <v>339</v>
      </c>
      <c r="C248" s="70">
        <v>516</v>
      </c>
      <c r="D248" s="70">
        <v>1959</v>
      </c>
      <c r="E248" s="70" t="s">
        <v>434</v>
      </c>
      <c r="F248" s="70" t="s">
        <v>48</v>
      </c>
      <c r="G248" s="70">
        <v>24</v>
      </c>
      <c r="H248" s="70">
        <v>2</v>
      </c>
      <c r="I248" s="70">
        <v>2</v>
      </c>
      <c r="J248" s="70">
        <v>10.22</v>
      </c>
      <c r="K248" s="70">
        <v>20.44</v>
      </c>
      <c r="L248" s="70">
        <f t="shared" si="4"/>
        <v>20.44</v>
      </c>
      <c r="M248" s="70" t="s">
        <v>76</v>
      </c>
      <c r="N248" s="70" t="s">
        <v>341</v>
      </c>
      <c r="O248" s="71">
        <v>42576</v>
      </c>
      <c r="P248" t="s">
        <v>153</v>
      </c>
    </row>
    <row r="249" spans="1:16" ht="15">
      <c r="A249" s="80">
        <v>42401</v>
      </c>
      <c r="B249" s="70" t="s">
        <v>339</v>
      </c>
      <c r="C249" s="70">
        <v>544</v>
      </c>
      <c r="D249" s="70">
        <v>28233</v>
      </c>
      <c r="E249" s="70" t="s">
        <v>435</v>
      </c>
      <c r="F249" s="70" t="s">
        <v>129</v>
      </c>
      <c r="G249" s="70">
        <v>30</v>
      </c>
      <c r="H249" s="70">
        <v>15</v>
      </c>
      <c r="I249" s="70">
        <v>9</v>
      </c>
      <c r="J249" s="70">
        <v>53</v>
      </c>
      <c r="K249" s="70">
        <v>795</v>
      </c>
      <c r="L249" s="70">
        <f t="shared" si="4"/>
        <v>477</v>
      </c>
      <c r="M249" s="70" t="s">
        <v>76</v>
      </c>
      <c r="N249" s="70" t="s">
        <v>341</v>
      </c>
      <c r="O249" s="71">
        <v>42576</v>
      </c>
      <c r="P249" t="s">
        <v>153</v>
      </c>
    </row>
    <row r="250" spans="1:16" ht="30">
      <c r="A250" s="80">
        <v>42401</v>
      </c>
      <c r="B250" s="70" t="s">
        <v>436</v>
      </c>
      <c r="C250" s="70">
        <v>519</v>
      </c>
      <c r="D250" s="70">
        <v>24047</v>
      </c>
      <c r="E250" s="70" t="s">
        <v>437</v>
      </c>
      <c r="F250" s="70" t="s">
        <v>48</v>
      </c>
      <c r="G250" s="70">
        <v>104</v>
      </c>
      <c r="H250" s="70">
        <v>2</v>
      </c>
      <c r="I250" s="70">
        <v>2</v>
      </c>
      <c r="J250" s="70">
        <v>69.94</v>
      </c>
      <c r="K250" s="70">
        <v>139.88</v>
      </c>
      <c r="L250" s="70">
        <f t="shared" si="4"/>
        <v>139.88</v>
      </c>
      <c r="M250" s="70" t="s">
        <v>76</v>
      </c>
      <c r="N250" s="70" t="s">
        <v>438</v>
      </c>
      <c r="O250" s="71">
        <v>42576</v>
      </c>
      <c r="P250" t="s">
        <v>153</v>
      </c>
    </row>
    <row r="251" spans="1:16" ht="30">
      <c r="A251" s="80">
        <v>42401</v>
      </c>
      <c r="B251" s="70" t="s">
        <v>436</v>
      </c>
      <c r="C251" s="70">
        <v>521</v>
      </c>
      <c r="D251" s="70">
        <v>24049</v>
      </c>
      <c r="E251" s="70" t="s">
        <v>439</v>
      </c>
      <c r="F251" s="70" t="s">
        <v>48</v>
      </c>
      <c r="G251" s="70">
        <v>6</v>
      </c>
      <c r="H251" s="70">
        <v>3</v>
      </c>
      <c r="I251" s="70">
        <v>2</v>
      </c>
      <c r="J251" s="70">
        <v>99.49</v>
      </c>
      <c r="K251" s="70">
        <v>298.47</v>
      </c>
      <c r="L251" s="70">
        <f t="shared" si="4"/>
        <v>198.98</v>
      </c>
      <c r="M251" s="70" t="s">
        <v>76</v>
      </c>
      <c r="N251" s="70" t="s">
        <v>438</v>
      </c>
      <c r="O251" s="71">
        <v>42576</v>
      </c>
      <c r="P251" t="s">
        <v>153</v>
      </c>
    </row>
    <row r="252" spans="1:16" ht="30">
      <c r="A252" s="80">
        <v>42401</v>
      </c>
      <c r="B252" s="70" t="s">
        <v>103</v>
      </c>
      <c r="C252" s="70">
        <v>336</v>
      </c>
      <c r="D252" s="70">
        <v>67158</v>
      </c>
      <c r="E252" s="70" t="s">
        <v>440</v>
      </c>
      <c r="F252" s="70" t="s">
        <v>48</v>
      </c>
      <c r="G252" s="70">
        <v>10</v>
      </c>
      <c r="H252" s="70">
        <v>5</v>
      </c>
      <c r="I252" s="70">
        <v>3</v>
      </c>
      <c r="J252" s="70">
        <v>120</v>
      </c>
      <c r="K252" s="70">
        <v>600</v>
      </c>
      <c r="L252" s="70">
        <f t="shared" si="4"/>
        <v>360</v>
      </c>
      <c r="M252" s="70" t="s">
        <v>76</v>
      </c>
      <c r="N252" s="70" t="s">
        <v>441</v>
      </c>
      <c r="O252" s="71">
        <v>42576</v>
      </c>
      <c r="P252" t="s">
        <v>153</v>
      </c>
    </row>
    <row r="253" spans="1:16" ht="45">
      <c r="A253" s="80">
        <v>42401</v>
      </c>
      <c r="B253" s="70" t="s">
        <v>442</v>
      </c>
      <c r="C253" s="70">
        <v>145</v>
      </c>
      <c r="D253" s="70">
        <v>11931</v>
      </c>
      <c r="E253" s="70" t="s">
        <v>443</v>
      </c>
      <c r="F253" s="70" t="s">
        <v>48</v>
      </c>
      <c r="G253" s="70">
        <v>40</v>
      </c>
      <c r="H253" s="70">
        <v>3</v>
      </c>
      <c r="I253" s="70">
        <v>3</v>
      </c>
      <c r="J253" s="70">
        <v>26.99</v>
      </c>
      <c r="K253" s="70">
        <v>80.97</v>
      </c>
      <c r="L253" s="70">
        <f t="shared" si="4"/>
        <v>80.97</v>
      </c>
      <c r="M253" s="70" t="s">
        <v>76</v>
      </c>
      <c r="N253" s="70" t="s">
        <v>444</v>
      </c>
      <c r="O253" s="71">
        <v>42576</v>
      </c>
      <c r="P253" t="s">
        <v>153</v>
      </c>
    </row>
    <row r="254" spans="1:16" ht="45">
      <c r="A254" s="80">
        <v>42401</v>
      </c>
      <c r="B254" s="70" t="s">
        <v>267</v>
      </c>
      <c r="C254" s="70">
        <v>178</v>
      </c>
      <c r="D254" s="70">
        <v>44847</v>
      </c>
      <c r="E254" s="70" t="s">
        <v>445</v>
      </c>
      <c r="F254" s="70" t="s">
        <v>79</v>
      </c>
      <c r="G254" s="70">
        <v>440</v>
      </c>
      <c r="H254" s="70">
        <v>20</v>
      </c>
      <c r="I254" s="70">
        <v>20</v>
      </c>
      <c r="J254" s="70">
        <v>2.13</v>
      </c>
      <c r="K254" s="70">
        <v>42.6</v>
      </c>
      <c r="L254" s="70">
        <f t="shared" si="4"/>
        <v>42.599999999999994</v>
      </c>
      <c r="M254" s="70" t="s">
        <v>76</v>
      </c>
      <c r="N254" s="70" t="s">
        <v>446</v>
      </c>
      <c r="O254" s="71">
        <v>42576</v>
      </c>
      <c r="P254" t="s">
        <v>153</v>
      </c>
    </row>
    <row r="255" spans="1:16" ht="45">
      <c r="A255" s="80">
        <v>42401</v>
      </c>
      <c r="B255" s="70" t="s">
        <v>267</v>
      </c>
      <c r="C255" s="70">
        <v>232</v>
      </c>
      <c r="D255" s="70">
        <v>64949</v>
      </c>
      <c r="E255" s="70" t="s">
        <v>447</v>
      </c>
      <c r="F255" s="70" t="s">
        <v>129</v>
      </c>
      <c r="G255" s="70">
        <v>6</v>
      </c>
      <c r="H255" s="70">
        <v>3</v>
      </c>
      <c r="I255" s="70">
        <v>3</v>
      </c>
      <c r="J255" s="70">
        <v>23.49</v>
      </c>
      <c r="K255" s="70">
        <v>70.47</v>
      </c>
      <c r="L255" s="70">
        <f t="shared" si="4"/>
        <v>70.47</v>
      </c>
      <c r="M255" s="70" t="s">
        <v>76</v>
      </c>
      <c r="N255" s="70" t="s">
        <v>446</v>
      </c>
      <c r="O255" s="71">
        <v>42576</v>
      </c>
      <c r="P255" t="s">
        <v>153</v>
      </c>
    </row>
    <row r="256" spans="1:16" ht="45">
      <c r="A256" s="80">
        <v>42401</v>
      </c>
      <c r="B256" s="70" t="s">
        <v>267</v>
      </c>
      <c r="C256" s="70">
        <v>233</v>
      </c>
      <c r="D256" s="70">
        <v>64950</v>
      </c>
      <c r="E256" s="70" t="s">
        <v>448</v>
      </c>
      <c r="F256" s="70" t="s">
        <v>129</v>
      </c>
      <c r="G256" s="70">
        <v>70</v>
      </c>
      <c r="H256" s="70">
        <v>5</v>
      </c>
      <c r="I256" s="70">
        <v>3</v>
      </c>
      <c r="J256" s="70">
        <v>22.5</v>
      </c>
      <c r="K256" s="70">
        <v>112.5</v>
      </c>
      <c r="L256" s="70">
        <f t="shared" si="4"/>
        <v>67.5</v>
      </c>
      <c r="M256" s="70" t="s">
        <v>76</v>
      </c>
      <c r="N256" s="70" t="s">
        <v>446</v>
      </c>
      <c r="O256" s="71">
        <v>42576</v>
      </c>
      <c r="P256" t="s">
        <v>153</v>
      </c>
    </row>
    <row r="257" spans="1:16" ht="75">
      <c r="A257" s="80">
        <v>42401</v>
      </c>
      <c r="B257" s="70" t="s">
        <v>267</v>
      </c>
      <c r="C257" s="70">
        <v>235</v>
      </c>
      <c r="D257" s="70">
        <v>52621</v>
      </c>
      <c r="E257" s="70" t="s">
        <v>449</v>
      </c>
      <c r="F257" s="70" t="s">
        <v>129</v>
      </c>
      <c r="G257" s="70">
        <v>730</v>
      </c>
      <c r="H257" s="70">
        <v>300</v>
      </c>
      <c r="I257" s="70">
        <v>50</v>
      </c>
      <c r="J257" s="70">
        <v>20.19</v>
      </c>
      <c r="K257" s="72">
        <v>6057</v>
      </c>
      <c r="L257" s="70">
        <f t="shared" si="4"/>
        <v>1009.5000000000001</v>
      </c>
      <c r="M257" s="70" t="s">
        <v>76</v>
      </c>
      <c r="N257" s="70" t="s">
        <v>446</v>
      </c>
      <c r="O257" s="71">
        <v>42576</v>
      </c>
      <c r="P257" t="s">
        <v>153</v>
      </c>
    </row>
    <row r="258" spans="1:16" ht="30">
      <c r="A258" s="80">
        <v>42401</v>
      </c>
      <c r="B258" s="70" t="s">
        <v>267</v>
      </c>
      <c r="C258" s="70">
        <v>242</v>
      </c>
      <c r="D258" s="70">
        <v>14764</v>
      </c>
      <c r="E258" s="70" t="s">
        <v>450</v>
      </c>
      <c r="F258" s="70" t="s">
        <v>48</v>
      </c>
      <c r="G258" s="70">
        <v>400</v>
      </c>
      <c r="H258" s="70">
        <v>200</v>
      </c>
      <c r="I258" s="70">
        <v>200</v>
      </c>
      <c r="J258" s="70">
        <v>3.38</v>
      </c>
      <c r="K258" s="70">
        <v>676</v>
      </c>
      <c r="L258" s="70">
        <f aca="true" t="shared" si="5" ref="L258:L321">I258*J258</f>
        <v>676</v>
      </c>
      <c r="M258" s="70" t="s">
        <v>76</v>
      </c>
      <c r="N258" s="70" t="s">
        <v>446</v>
      </c>
      <c r="O258" s="71">
        <v>42576</v>
      </c>
      <c r="P258" t="s">
        <v>153</v>
      </c>
    </row>
    <row r="259" spans="1:16" ht="30">
      <c r="A259" s="80">
        <v>42401</v>
      </c>
      <c r="B259" s="70" t="s">
        <v>267</v>
      </c>
      <c r="C259" s="70">
        <v>401</v>
      </c>
      <c r="D259" s="70">
        <v>24670</v>
      </c>
      <c r="E259" s="70" t="s">
        <v>451</v>
      </c>
      <c r="F259" s="70" t="s">
        <v>48</v>
      </c>
      <c r="G259" s="70">
        <v>1240</v>
      </c>
      <c r="H259" s="70">
        <v>420</v>
      </c>
      <c r="I259" s="70">
        <v>120</v>
      </c>
      <c r="J259" s="70">
        <v>5</v>
      </c>
      <c r="K259" s="72">
        <v>2100</v>
      </c>
      <c r="L259" s="70">
        <f t="shared" si="5"/>
        <v>600</v>
      </c>
      <c r="M259" s="70" t="s">
        <v>76</v>
      </c>
      <c r="N259" s="70" t="s">
        <v>446</v>
      </c>
      <c r="O259" s="71">
        <v>42576</v>
      </c>
      <c r="P259" t="s">
        <v>153</v>
      </c>
    </row>
    <row r="260" spans="1:16" ht="30">
      <c r="A260" s="80">
        <v>42401</v>
      </c>
      <c r="B260" s="70" t="s">
        <v>267</v>
      </c>
      <c r="C260" s="70">
        <v>420</v>
      </c>
      <c r="D260" s="70">
        <v>44884</v>
      </c>
      <c r="E260" s="70" t="s">
        <v>452</v>
      </c>
      <c r="F260" s="70" t="s">
        <v>97</v>
      </c>
      <c r="G260" s="70">
        <v>24</v>
      </c>
      <c r="H260" s="70">
        <v>12</v>
      </c>
      <c r="I260" s="70">
        <v>12</v>
      </c>
      <c r="J260" s="70">
        <v>296</v>
      </c>
      <c r="K260" s="72">
        <v>3552</v>
      </c>
      <c r="L260" s="70">
        <f t="shared" si="5"/>
        <v>3552</v>
      </c>
      <c r="M260" s="70" t="s">
        <v>76</v>
      </c>
      <c r="N260" s="70" t="s">
        <v>446</v>
      </c>
      <c r="O260" s="71">
        <v>42576</v>
      </c>
      <c r="P260" t="s">
        <v>153</v>
      </c>
    </row>
    <row r="261" spans="1:16" ht="30">
      <c r="A261" s="80">
        <v>42401</v>
      </c>
      <c r="B261" s="70" t="s">
        <v>267</v>
      </c>
      <c r="C261" s="70">
        <v>423</v>
      </c>
      <c r="D261" s="70">
        <v>44885</v>
      </c>
      <c r="E261" s="70" t="s">
        <v>453</v>
      </c>
      <c r="F261" s="70" t="s">
        <v>97</v>
      </c>
      <c r="G261" s="70">
        <v>16</v>
      </c>
      <c r="H261" s="70">
        <v>8</v>
      </c>
      <c r="I261" s="70">
        <v>8</v>
      </c>
      <c r="J261" s="70">
        <v>318</v>
      </c>
      <c r="K261" s="72">
        <v>2544</v>
      </c>
      <c r="L261" s="70">
        <f t="shared" si="5"/>
        <v>2544</v>
      </c>
      <c r="M261" s="70" t="s">
        <v>76</v>
      </c>
      <c r="N261" s="70" t="s">
        <v>446</v>
      </c>
      <c r="O261" s="71">
        <v>42576</v>
      </c>
      <c r="P261" t="s">
        <v>153</v>
      </c>
    </row>
    <row r="262" spans="1:16" ht="15">
      <c r="A262" s="80">
        <v>42401</v>
      </c>
      <c r="B262" s="70" t="s">
        <v>267</v>
      </c>
      <c r="C262" s="70">
        <v>481</v>
      </c>
      <c r="D262" s="70">
        <v>28239</v>
      </c>
      <c r="E262" s="70" t="s">
        <v>454</v>
      </c>
      <c r="F262" s="70" t="s">
        <v>48</v>
      </c>
      <c r="G262" s="70">
        <v>46</v>
      </c>
      <c r="H262" s="70">
        <v>20</v>
      </c>
      <c r="I262" s="70">
        <v>10</v>
      </c>
      <c r="J262" s="70">
        <v>7.61</v>
      </c>
      <c r="K262" s="70">
        <v>152.2</v>
      </c>
      <c r="L262" s="70">
        <f t="shared" si="5"/>
        <v>76.10000000000001</v>
      </c>
      <c r="M262" s="70" t="s">
        <v>76</v>
      </c>
      <c r="N262" s="70" t="s">
        <v>446</v>
      </c>
      <c r="O262" s="71">
        <v>42576</v>
      </c>
      <c r="P262" t="s">
        <v>153</v>
      </c>
    </row>
    <row r="263" spans="1:16" ht="15">
      <c r="A263" s="80">
        <v>42401</v>
      </c>
      <c r="B263" s="70" t="s">
        <v>267</v>
      </c>
      <c r="C263" s="70">
        <v>482</v>
      </c>
      <c r="D263" s="70">
        <v>25959</v>
      </c>
      <c r="E263" s="70" t="s">
        <v>455</v>
      </c>
      <c r="F263" s="70" t="s">
        <v>48</v>
      </c>
      <c r="G263" s="70">
        <v>54</v>
      </c>
      <c r="H263" s="70">
        <v>24</v>
      </c>
      <c r="I263" s="70">
        <v>14</v>
      </c>
      <c r="J263" s="70">
        <v>9.11</v>
      </c>
      <c r="K263" s="70">
        <v>218.64</v>
      </c>
      <c r="L263" s="70">
        <f t="shared" si="5"/>
        <v>127.53999999999999</v>
      </c>
      <c r="M263" s="70" t="s">
        <v>76</v>
      </c>
      <c r="N263" s="70" t="s">
        <v>446</v>
      </c>
      <c r="O263" s="71">
        <v>42576</v>
      </c>
      <c r="P263" t="s">
        <v>153</v>
      </c>
    </row>
    <row r="264" spans="1:16" ht="45">
      <c r="A264" s="80">
        <v>42401</v>
      </c>
      <c r="B264" s="70" t="s">
        <v>267</v>
      </c>
      <c r="C264" s="70">
        <v>535</v>
      </c>
      <c r="D264" s="70">
        <v>20140</v>
      </c>
      <c r="E264" s="70" t="s">
        <v>456</v>
      </c>
      <c r="F264" s="70" t="s">
        <v>79</v>
      </c>
      <c r="G264" s="70">
        <v>416</v>
      </c>
      <c r="H264" s="70">
        <v>131</v>
      </c>
      <c r="I264" s="70">
        <v>39</v>
      </c>
      <c r="J264" s="70">
        <v>27</v>
      </c>
      <c r="K264" s="72">
        <v>3537</v>
      </c>
      <c r="L264" s="70">
        <f t="shared" si="5"/>
        <v>1053</v>
      </c>
      <c r="M264" s="70" t="s">
        <v>76</v>
      </c>
      <c r="N264" s="70" t="s">
        <v>446</v>
      </c>
      <c r="O264" s="71">
        <v>42576</v>
      </c>
      <c r="P264" t="s">
        <v>153</v>
      </c>
    </row>
    <row r="265" spans="1:16" ht="30">
      <c r="A265" s="80">
        <v>42401</v>
      </c>
      <c r="B265" s="70" t="s">
        <v>267</v>
      </c>
      <c r="C265" s="70">
        <v>561</v>
      </c>
      <c r="D265" s="70">
        <v>31489</v>
      </c>
      <c r="E265" s="70" t="s">
        <v>409</v>
      </c>
      <c r="F265" s="70" t="s">
        <v>97</v>
      </c>
      <c r="G265" s="70">
        <v>100</v>
      </c>
      <c r="H265" s="70">
        <v>13</v>
      </c>
      <c r="I265" s="70">
        <v>13</v>
      </c>
      <c r="J265" s="70">
        <v>6.1</v>
      </c>
      <c r="K265" s="70">
        <v>79.3</v>
      </c>
      <c r="L265" s="70">
        <f t="shared" si="5"/>
        <v>79.3</v>
      </c>
      <c r="M265" s="70" t="s">
        <v>76</v>
      </c>
      <c r="N265" s="70" t="s">
        <v>446</v>
      </c>
      <c r="O265" s="71">
        <v>42576</v>
      </c>
      <c r="P265" t="s">
        <v>153</v>
      </c>
    </row>
    <row r="266" spans="1:16" ht="30">
      <c r="A266" s="80">
        <v>42430</v>
      </c>
      <c r="B266" s="70" t="s">
        <v>457</v>
      </c>
      <c r="C266" s="70">
        <v>61</v>
      </c>
      <c r="D266" s="70">
        <v>6674</v>
      </c>
      <c r="E266" s="70" t="s">
        <v>458</v>
      </c>
      <c r="F266" s="70" t="s">
        <v>48</v>
      </c>
      <c r="G266" s="70">
        <v>60</v>
      </c>
      <c r="H266" s="70">
        <v>10</v>
      </c>
      <c r="I266" s="70">
        <v>2</v>
      </c>
      <c r="J266" s="70">
        <v>107.18</v>
      </c>
      <c r="K266" s="72">
        <v>1071.8</v>
      </c>
      <c r="L266" s="70">
        <f t="shared" si="5"/>
        <v>214.36</v>
      </c>
      <c r="M266" s="70" t="s">
        <v>76</v>
      </c>
      <c r="N266" s="70" t="s">
        <v>459</v>
      </c>
      <c r="O266" s="71">
        <v>42577</v>
      </c>
      <c r="P266" t="s">
        <v>153</v>
      </c>
    </row>
    <row r="267" spans="1:16" ht="30">
      <c r="A267" s="80">
        <v>42430</v>
      </c>
      <c r="B267" s="70" t="s">
        <v>457</v>
      </c>
      <c r="C267" s="70">
        <v>308</v>
      </c>
      <c r="D267" s="70">
        <v>44427</v>
      </c>
      <c r="E267" s="70" t="s">
        <v>460</v>
      </c>
      <c r="F267" s="70" t="s">
        <v>48</v>
      </c>
      <c r="G267" s="70">
        <v>20</v>
      </c>
      <c r="H267" s="70">
        <v>10</v>
      </c>
      <c r="I267" s="70">
        <v>4</v>
      </c>
      <c r="J267" s="70">
        <v>64</v>
      </c>
      <c r="K267" s="70">
        <v>640</v>
      </c>
      <c r="L267" s="70">
        <f t="shared" si="5"/>
        <v>256</v>
      </c>
      <c r="M267" s="70" t="s">
        <v>76</v>
      </c>
      <c r="N267" s="70" t="s">
        <v>459</v>
      </c>
      <c r="O267" s="71">
        <v>42577</v>
      </c>
      <c r="P267" t="s">
        <v>153</v>
      </c>
    </row>
    <row r="268" spans="1:16" ht="30">
      <c r="A268" s="80">
        <v>42430</v>
      </c>
      <c r="B268" s="70" t="s">
        <v>457</v>
      </c>
      <c r="C268" s="70">
        <v>309</v>
      </c>
      <c r="D268" s="70">
        <v>44429</v>
      </c>
      <c r="E268" s="70" t="s">
        <v>461</v>
      </c>
      <c r="F268" s="70" t="s">
        <v>48</v>
      </c>
      <c r="G268" s="70">
        <v>50</v>
      </c>
      <c r="H268" s="70">
        <v>15</v>
      </c>
      <c r="I268" s="70">
        <v>4</v>
      </c>
      <c r="J268" s="70">
        <v>75</v>
      </c>
      <c r="K268" s="72">
        <v>1125</v>
      </c>
      <c r="L268" s="70">
        <f t="shared" si="5"/>
        <v>300</v>
      </c>
      <c r="M268" s="70" t="s">
        <v>76</v>
      </c>
      <c r="N268" s="70" t="s">
        <v>459</v>
      </c>
      <c r="O268" s="71">
        <v>42577</v>
      </c>
      <c r="P268" t="s">
        <v>153</v>
      </c>
    </row>
    <row r="269" spans="1:16" ht="30">
      <c r="A269" s="80">
        <v>42430</v>
      </c>
      <c r="B269" s="70" t="s">
        <v>457</v>
      </c>
      <c r="C269" s="70">
        <v>436</v>
      </c>
      <c r="D269" s="70">
        <v>44352</v>
      </c>
      <c r="E269" s="70" t="s">
        <v>462</v>
      </c>
      <c r="F269" s="70" t="s">
        <v>48</v>
      </c>
      <c r="G269" s="70">
        <v>14</v>
      </c>
      <c r="H269" s="70">
        <v>7</v>
      </c>
      <c r="I269" s="70">
        <v>6</v>
      </c>
      <c r="J269" s="70">
        <v>218.4</v>
      </c>
      <c r="K269" s="72">
        <v>1528.8</v>
      </c>
      <c r="L269" s="70">
        <f t="shared" si="5"/>
        <v>1310.4</v>
      </c>
      <c r="M269" s="70" t="s">
        <v>76</v>
      </c>
      <c r="N269" s="70" t="s">
        <v>459</v>
      </c>
      <c r="O269" s="71">
        <v>42577</v>
      </c>
      <c r="P269" t="s">
        <v>153</v>
      </c>
    </row>
    <row r="270" spans="1:16" ht="75">
      <c r="A270" s="80">
        <v>42430</v>
      </c>
      <c r="B270" s="70" t="s">
        <v>463</v>
      </c>
      <c r="C270" s="70">
        <v>258</v>
      </c>
      <c r="D270" s="70">
        <v>48553</v>
      </c>
      <c r="E270" s="70" t="s">
        <v>143</v>
      </c>
      <c r="F270" s="70" t="s">
        <v>97</v>
      </c>
      <c r="G270" s="70">
        <v>46</v>
      </c>
      <c r="H270" s="70">
        <v>8</v>
      </c>
      <c r="I270" s="70">
        <v>8</v>
      </c>
      <c r="J270" s="70">
        <v>55.8</v>
      </c>
      <c r="K270" s="70">
        <v>446.4</v>
      </c>
      <c r="L270" s="70">
        <f t="shared" si="5"/>
        <v>446.4</v>
      </c>
      <c r="M270" s="70" t="s">
        <v>76</v>
      </c>
      <c r="N270" s="70" t="s">
        <v>464</v>
      </c>
      <c r="O270" s="71">
        <v>42577</v>
      </c>
      <c r="P270" t="s">
        <v>153</v>
      </c>
    </row>
    <row r="271" spans="1:16" ht="30">
      <c r="A271" s="80">
        <v>42430</v>
      </c>
      <c r="B271" s="70" t="s">
        <v>121</v>
      </c>
      <c r="C271" s="70">
        <v>137</v>
      </c>
      <c r="D271" s="70">
        <v>12406</v>
      </c>
      <c r="E271" s="70" t="s">
        <v>142</v>
      </c>
      <c r="F271" s="70" t="s">
        <v>97</v>
      </c>
      <c r="G271" s="70">
        <v>20</v>
      </c>
      <c r="H271" s="70">
        <v>10</v>
      </c>
      <c r="I271" s="70">
        <v>10</v>
      </c>
      <c r="J271" s="70">
        <v>69</v>
      </c>
      <c r="K271" s="70">
        <v>690</v>
      </c>
      <c r="L271" s="70">
        <f t="shared" si="5"/>
        <v>690</v>
      </c>
      <c r="M271" s="70" t="s">
        <v>76</v>
      </c>
      <c r="N271" s="70" t="s">
        <v>465</v>
      </c>
      <c r="O271" s="71">
        <v>42577</v>
      </c>
      <c r="P271" t="s">
        <v>153</v>
      </c>
    </row>
    <row r="272" spans="1:16" ht="30">
      <c r="A272" s="80">
        <v>42430</v>
      </c>
      <c r="B272" s="70" t="s">
        <v>121</v>
      </c>
      <c r="C272" s="70">
        <v>226</v>
      </c>
      <c r="D272" s="70">
        <v>48582</v>
      </c>
      <c r="E272" s="70" t="s">
        <v>466</v>
      </c>
      <c r="F272" s="70" t="s">
        <v>129</v>
      </c>
      <c r="G272" s="70">
        <v>14</v>
      </c>
      <c r="H272" s="70">
        <v>1</v>
      </c>
      <c r="I272" s="70">
        <v>1</v>
      </c>
      <c r="J272" s="70">
        <v>100</v>
      </c>
      <c r="K272" s="70">
        <v>100</v>
      </c>
      <c r="L272" s="70">
        <f t="shared" si="5"/>
        <v>100</v>
      </c>
      <c r="M272" s="70" t="s">
        <v>76</v>
      </c>
      <c r="N272" s="70" t="s">
        <v>465</v>
      </c>
      <c r="O272" s="71">
        <v>42577</v>
      </c>
      <c r="P272" t="s">
        <v>153</v>
      </c>
    </row>
    <row r="273" spans="1:16" ht="30">
      <c r="A273" s="80">
        <v>42430</v>
      </c>
      <c r="B273" s="70" t="s">
        <v>467</v>
      </c>
      <c r="C273" s="70">
        <v>60</v>
      </c>
      <c r="D273" s="70">
        <v>12147</v>
      </c>
      <c r="E273" s="70" t="s">
        <v>468</v>
      </c>
      <c r="F273" s="70" t="s">
        <v>48</v>
      </c>
      <c r="G273" s="70">
        <v>74</v>
      </c>
      <c r="H273" s="70">
        <v>2</v>
      </c>
      <c r="I273" s="70">
        <v>2</v>
      </c>
      <c r="J273" s="70">
        <v>35.41</v>
      </c>
      <c r="K273" s="70">
        <v>70.82</v>
      </c>
      <c r="L273" s="70">
        <f t="shared" si="5"/>
        <v>70.82</v>
      </c>
      <c r="M273" s="70" t="s">
        <v>76</v>
      </c>
      <c r="N273" s="70" t="s">
        <v>469</v>
      </c>
      <c r="O273" s="71">
        <v>42577</v>
      </c>
      <c r="P273" t="s">
        <v>153</v>
      </c>
    </row>
    <row r="274" spans="1:16" ht="75">
      <c r="A274" s="80">
        <v>42430</v>
      </c>
      <c r="B274" s="70" t="s">
        <v>470</v>
      </c>
      <c r="C274" s="70">
        <v>120</v>
      </c>
      <c r="D274" s="70">
        <v>26421</v>
      </c>
      <c r="E274" s="70" t="s">
        <v>471</v>
      </c>
      <c r="F274" s="70" t="s">
        <v>48</v>
      </c>
      <c r="G274" s="70">
        <v>60</v>
      </c>
      <c r="H274" s="70">
        <v>5</v>
      </c>
      <c r="I274" s="70">
        <v>4</v>
      </c>
      <c r="J274" s="70">
        <v>20</v>
      </c>
      <c r="K274" s="70">
        <v>100</v>
      </c>
      <c r="L274" s="70">
        <f t="shared" si="5"/>
        <v>80</v>
      </c>
      <c r="M274" s="70" t="s">
        <v>76</v>
      </c>
      <c r="N274" s="70" t="s">
        <v>472</v>
      </c>
      <c r="O274" s="71">
        <v>42577</v>
      </c>
      <c r="P274" t="s">
        <v>153</v>
      </c>
    </row>
    <row r="275" spans="1:16" ht="75">
      <c r="A275" s="80">
        <v>42430</v>
      </c>
      <c r="B275" s="70" t="s">
        <v>470</v>
      </c>
      <c r="C275" s="70">
        <v>130</v>
      </c>
      <c r="D275" s="70">
        <v>7246</v>
      </c>
      <c r="E275" s="70" t="s">
        <v>473</v>
      </c>
      <c r="F275" s="70" t="s">
        <v>129</v>
      </c>
      <c r="G275" s="70">
        <v>332</v>
      </c>
      <c r="H275" s="70">
        <v>1</v>
      </c>
      <c r="I275" s="70">
        <v>1</v>
      </c>
      <c r="J275" s="70">
        <v>24.99</v>
      </c>
      <c r="K275" s="70">
        <v>24.99</v>
      </c>
      <c r="L275" s="70">
        <f t="shared" si="5"/>
        <v>24.99</v>
      </c>
      <c r="M275" s="70" t="s">
        <v>76</v>
      </c>
      <c r="N275" s="70" t="s">
        <v>472</v>
      </c>
      <c r="O275" s="71">
        <v>42577</v>
      </c>
      <c r="P275" t="s">
        <v>153</v>
      </c>
    </row>
    <row r="276" spans="1:16" ht="30">
      <c r="A276" s="80">
        <v>42430</v>
      </c>
      <c r="B276" s="70" t="s">
        <v>470</v>
      </c>
      <c r="C276" s="70">
        <v>203</v>
      </c>
      <c r="D276" s="70">
        <v>44864</v>
      </c>
      <c r="E276" s="70" t="s">
        <v>474</v>
      </c>
      <c r="F276" s="70" t="s">
        <v>75</v>
      </c>
      <c r="G276" s="70">
        <v>60</v>
      </c>
      <c r="H276" s="70">
        <v>30</v>
      </c>
      <c r="I276" s="70">
        <v>5</v>
      </c>
      <c r="J276" s="70">
        <v>98.4</v>
      </c>
      <c r="K276" s="72">
        <v>2952</v>
      </c>
      <c r="L276" s="70">
        <f t="shared" si="5"/>
        <v>492</v>
      </c>
      <c r="M276" s="70" t="s">
        <v>76</v>
      </c>
      <c r="N276" s="70" t="s">
        <v>472</v>
      </c>
      <c r="O276" s="71">
        <v>42577</v>
      </c>
      <c r="P276" t="s">
        <v>153</v>
      </c>
    </row>
    <row r="277" spans="1:16" ht="45">
      <c r="A277" s="80">
        <v>42430</v>
      </c>
      <c r="B277" s="70" t="s">
        <v>470</v>
      </c>
      <c r="C277" s="70">
        <v>259</v>
      </c>
      <c r="D277" s="70">
        <v>17047</v>
      </c>
      <c r="E277" s="70" t="s">
        <v>475</v>
      </c>
      <c r="F277" s="70" t="s">
        <v>97</v>
      </c>
      <c r="G277" s="70">
        <v>296</v>
      </c>
      <c r="H277" s="70">
        <v>19</v>
      </c>
      <c r="I277" s="70">
        <v>16</v>
      </c>
      <c r="J277" s="70">
        <v>7.6</v>
      </c>
      <c r="K277" s="70">
        <v>144.4</v>
      </c>
      <c r="L277" s="70">
        <f t="shared" si="5"/>
        <v>121.6</v>
      </c>
      <c r="M277" s="70" t="s">
        <v>76</v>
      </c>
      <c r="N277" s="70" t="s">
        <v>472</v>
      </c>
      <c r="O277" s="71">
        <v>42577</v>
      </c>
      <c r="P277" t="s">
        <v>153</v>
      </c>
    </row>
    <row r="278" spans="1:16" ht="30">
      <c r="A278" s="80">
        <v>42430</v>
      </c>
      <c r="B278" s="70" t="s">
        <v>470</v>
      </c>
      <c r="C278" s="70">
        <v>440</v>
      </c>
      <c r="D278" s="70">
        <v>56314</v>
      </c>
      <c r="E278" s="70" t="s">
        <v>476</v>
      </c>
      <c r="F278" s="70" t="s">
        <v>129</v>
      </c>
      <c r="G278" s="70">
        <v>112</v>
      </c>
      <c r="H278" s="70">
        <v>3</v>
      </c>
      <c r="I278" s="70">
        <v>3</v>
      </c>
      <c r="J278" s="70">
        <v>7.53</v>
      </c>
      <c r="K278" s="70">
        <v>22.59</v>
      </c>
      <c r="L278" s="70">
        <f t="shared" si="5"/>
        <v>22.59</v>
      </c>
      <c r="M278" s="70" t="s">
        <v>76</v>
      </c>
      <c r="N278" s="70" t="s">
        <v>472</v>
      </c>
      <c r="O278" s="71">
        <v>42577</v>
      </c>
      <c r="P278" t="s">
        <v>153</v>
      </c>
    </row>
    <row r="279" spans="1:16" ht="30">
      <c r="A279" s="80">
        <v>42430</v>
      </c>
      <c r="B279" s="70" t="s">
        <v>477</v>
      </c>
      <c r="C279" s="70">
        <v>231</v>
      </c>
      <c r="D279" s="70">
        <v>23757</v>
      </c>
      <c r="E279" s="70" t="s">
        <v>478</v>
      </c>
      <c r="F279" s="70" t="s">
        <v>479</v>
      </c>
      <c r="G279" s="70">
        <v>3750</v>
      </c>
      <c r="H279" s="70">
        <v>15</v>
      </c>
      <c r="I279" s="70">
        <v>15</v>
      </c>
      <c r="J279" s="70">
        <v>1.09</v>
      </c>
      <c r="K279" s="70">
        <v>16.35</v>
      </c>
      <c r="L279" s="70">
        <f t="shared" si="5"/>
        <v>16.35</v>
      </c>
      <c r="M279" s="70" t="s">
        <v>76</v>
      </c>
      <c r="N279" s="70" t="s">
        <v>480</v>
      </c>
      <c r="O279" s="71">
        <v>42577</v>
      </c>
      <c r="P279" t="s">
        <v>153</v>
      </c>
    </row>
    <row r="280" spans="1:16" ht="30">
      <c r="A280" s="80">
        <v>42430</v>
      </c>
      <c r="B280" s="70" t="s">
        <v>477</v>
      </c>
      <c r="C280" s="70">
        <v>241</v>
      </c>
      <c r="D280" s="70">
        <v>23797</v>
      </c>
      <c r="E280" s="70" t="s">
        <v>481</v>
      </c>
      <c r="F280" s="70" t="s">
        <v>97</v>
      </c>
      <c r="G280" s="70">
        <v>1332</v>
      </c>
      <c r="H280" s="70">
        <v>90</v>
      </c>
      <c r="I280" s="70">
        <v>55</v>
      </c>
      <c r="J280" s="70">
        <v>16.53</v>
      </c>
      <c r="K280" s="72">
        <v>1487.7</v>
      </c>
      <c r="L280" s="70">
        <f t="shared" si="5"/>
        <v>909.1500000000001</v>
      </c>
      <c r="M280" s="70" t="s">
        <v>76</v>
      </c>
      <c r="N280" s="70" t="s">
        <v>480</v>
      </c>
      <c r="O280" s="71">
        <v>42577</v>
      </c>
      <c r="P280" t="s">
        <v>153</v>
      </c>
    </row>
    <row r="281" spans="1:16" ht="30">
      <c r="A281" s="80">
        <v>42430</v>
      </c>
      <c r="B281" s="70" t="s">
        <v>296</v>
      </c>
      <c r="C281" s="70">
        <v>63</v>
      </c>
      <c r="D281" s="70">
        <v>18871</v>
      </c>
      <c r="E281" s="70" t="s">
        <v>141</v>
      </c>
      <c r="F281" s="70" t="s">
        <v>48</v>
      </c>
      <c r="G281" s="70">
        <v>126</v>
      </c>
      <c r="H281" s="70">
        <v>25</v>
      </c>
      <c r="I281" s="70">
        <v>25</v>
      </c>
      <c r="J281" s="70">
        <v>7.5</v>
      </c>
      <c r="K281" s="70">
        <v>187.5</v>
      </c>
      <c r="L281" s="70">
        <f t="shared" si="5"/>
        <v>187.5</v>
      </c>
      <c r="M281" s="70" t="s">
        <v>76</v>
      </c>
      <c r="N281" s="70" t="s">
        <v>482</v>
      </c>
      <c r="O281" s="71">
        <v>42577</v>
      </c>
      <c r="P281" t="s">
        <v>153</v>
      </c>
    </row>
    <row r="282" spans="1:16" ht="30">
      <c r="A282" s="80">
        <v>42430</v>
      </c>
      <c r="B282" s="70" t="s">
        <v>483</v>
      </c>
      <c r="C282" s="70">
        <v>237</v>
      </c>
      <c r="D282" s="70">
        <v>23804</v>
      </c>
      <c r="E282" s="70" t="s">
        <v>484</v>
      </c>
      <c r="F282" s="70" t="s">
        <v>97</v>
      </c>
      <c r="G282" s="70">
        <v>274</v>
      </c>
      <c r="H282" s="70">
        <v>70</v>
      </c>
      <c r="I282" s="70">
        <v>55</v>
      </c>
      <c r="J282" s="70">
        <v>22.15</v>
      </c>
      <c r="K282" s="72">
        <v>1550.5</v>
      </c>
      <c r="L282" s="70">
        <f t="shared" si="5"/>
        <v>1218.25</v>
      </c>
      <c r="M282" s="70" t="s">
        <v>76</v>
      </c>
      <c r="N282" s="70" t="s">
        <v>485</v>
      </c>
      <c r="O282" s="71">
        <v>42577</v>
      </c>
      <c r="P282" t="s">
        <v>153</v>
      </c>
    </row>
    <row r="283" spans="1:16" ht="60">
      <c r="A283" s="80">
        <v>42430</v>
      </c>
      <c r="B283" s="70" t="s">
        <v>483</v>
      </c>
      <c r="C283" s="70">
        <v>246</v>
      </c>
      <c r="D283" s="70">
        <v>64768</v>
      </c>
      <c r="E283" s="70" t="s">
        <v>486</v>
      </c>
      <c r="F283" s="70" t="s">
        <v>97</v>
      </c>
      <c r="G283" s="70">
        <v>424</v>
      </c>
      <c r="H283" s="70">
        <v>72</v>
      </c>
      <c r="I283" s="70">
        <v>42</v>
      </c>
      <c r="J283" s="70">
        <v>20.43</v>
      </c>
      <c r="K283" s="72">
        <v>1470.96</v>
      </c>
      <c r="L283" s="70">
        <f t="shared" si="5"/>
        <v>858.06</v>
      </c>
      <c r="M283" s="70" t="s">
        <v>76</v>
      </c>
      <c r="N283" s="70" t="s">
        <v>485</v>
      </c>
      <c r="O283" s="71">
        <v>42577</v>
      </c>
      <c r="P283" t="s">
        <v>153</v>
      </c>
    </row>
    <row r="284" spans="1:16" ht="45">
      <c r="A284" s="80">
        <v>42430</v>
      </c>
      <c r="B284" s="70" t="s">
        <v>483</v>
      </c>
      <c r="C284" s="70">
        <v>248</v>
      </c>
      <c r="D284" s="70">
        <v>47127</v>
      </c>
      <c r="E284" s="70" t="s">
        <v>487</v>
      </c>
      <c r="F284" s="70" t="s">
        <v>97</v>
      </c>
      <c r="G284" s="70">
        <v>26</v>
      </c>
      <c r="H284" s="70">
        <v>2</v>
      </c>
      <c r="I284" s="70">
        <v>2</v>
      </c>
      <c r="J284" s="70">
        <v>12.99</v>
      </c>
      <c r="K284" s="70">
        <v>25.98</v>
      </c>
      <c r="L284" s="70">
        <f t="shared" si="5"/>
        <v>25.98</v>
      </c>
      <c r="M284" s="70" t="s">
        <v>76</v>
      </c>
      <c r="N284" s="70" t="s">
        <v>485</v>
      </c>
      <c r="O284" s="71">
        <v>42577</v>
      </c>
      <c r="P284" t="s">
        <v>153</v>
      </c>
    </row>
    <row r="285" spans="1:16" ht="15">
      <c r="A285" s="80">
        <v>42430</v>
      </c>
      <c r="B285" s="70" t="s">
        <v>488</v>
      </c>
      <c r="C285" s="70">
        <v>38</v>
      </c>
      <c r="D285" s="70">
        <v>7487</v>
      </c>
      <c r="E285" s="70" t="s">
        <v>489</v>
      </c>
      <c r="F285" s="70" t="s">
        <v>79</v>
      </c>
      <c r="G285" s="70">
        <v>476</v>
      </c>
      <c r="H285" s="70">
        <v>22</v>
      </c>
      <c r="I285" s="70">
        <v>18</v>
      </c>
      <c r="J285" s="70">
        <v>9.92</v>
      </c>
      <c r="K285" s="70">
        <v>218.24</v>
      </c>
      <c r="L285" s="70">
        <f t="shared" si="5"/>
        <v>178.56</v>
      </c>
      <c r="M285" s="70" t="s">
        <v>76</v>
      </c>
      <c r="N285" s="70" t="s">
        <v>490</v>
      </c>
      <c r="O285" s="71">
        <v>42577</v>
      </c>
      <c r="P285" t="s">
        <v>153</v>
      </c>
    </row>
    <row r="286" spans="1:16" ht="60">
      <c r="A286" s="80">
        <v>42430</v>
      </c>
      <c r="B286" s="70" t="s">
        <v>488</v>
      </c>
      <c r="C286" s="70">
        <v>121</v>
      </c>
      <c r="D286" s="70">
        <v>17788</v>
      </c>
      <c r="E286" s="70" t="s">
        <v>491</v>
      </c>
      <c r="F286" s="70" t="s">
        <v>48</v>
      </c>
      <c r="G286" s="70">
        <v>190</v>
      </c>
      <c r="H286" s="70">
        <v>5</v>
      </c>
      <c r="I286" s="70">
        <v>5</v>
      </c>
      <c r="J286" s="70">
        <v>4.9</v>
      </c>
      <c r="K286" s="70">
        <v>24.5</v>
      </c>
      <c r="L286" s="70">
        <f t="shared" si="5"/>
        <v>24.5</v>
      </c>
      <c r="M286" s="70" t="s">
        <v>76</v>
      </c>
      <c r="N286" s="70" t="s">
        <v>490</v>
      </c>
      <c r="O286" s="71">
        <v>42577</v>
      </c>
      <c r="P286" t="s">
        <v>153</v>
      </c>
    </row>
    <row r="287" spans="1:16" ht="60">
      <c r="A287" s="80">
        <v>42430</v>
      </c>
      <c r="B287" s="70" t="s">
        <v>488</v>
      </c>
      <c r="C287" s="70">
        <v>149</v>
      </c>
      <c r="D287" s="70">
        <v>48434</v>
      </c>
      <c r="E287" s="70" t="s">
        <v>492</v>
      </c>
      <c r="F287" s="70" t="s">
        <v>97</v>
      </c>
      <c r="G287" s="70">
        <v>10</v>
      </c>
      <c r="H287" s="70">
        <v>1</v>
      </c>
      <c r="I287" s="70">
        <v>1</v>
      </c>
      <c r="J287" s="70">
        <v>21.9</v>
      </c>
      <c r="K287" s="70">
        <v>21.9</v>
      </c>
      <c r="L287" s="70">
        <f t="shared" si="5"/>
        <v>21.9</v>
      </c>
      <c r="M287" s="70" t="s">
        <v>76</v>
      </c>
      <c r="N287" s="70" t="s">
        <v>490</v>
      </c>
      <c r="O287" s="71">
        <v>42577</v>
      </c>
      <c r="P287" t="s">
        <v>153</v>
      </c>
    </row>
    <row r="288" spans="1:16" ht="60">
      <c r="A288" s="80">
        <v>42430</v>
      </c>
      <c r="B288" s="70" t="s">
        <v>488</v>
      </c>
      <c r="C288" s="70">
        <v>152</v>
      </c>
      <c r="D288" s="70">
        <v>48435</v>
      </c>
      <c r="E288" s="70" t="s">
        <v>493</v>
      </c>
      <c r="F288" s="70" t="s">
        <v>97</v>
      </c>
      <c r="G288" s="70">
        <v>2</v>
      </c>
      <c r="H288" s="70">
        <v>1</v>
      </c>
      <c r="I288" s="70">
        <v>1</v>
      </c>
      <c r="J288" s="70">
        <v>21.9</v>
      </c>
      <c r="K288" s="70">
        <v>21.9</v>
      </c>
      <c r="L288" s="70">
        <f t="shared" si="5"/>
        <v>21.9</v>
      </c>
      <c r="M288" s="70" t="s">
        <v>76</v>
      </c>
      <c r="N288" s="70" t="s">
        <v>490</v>
      </c>
      <c r="O288" s="71">
        <v>42577</v>
      </c>
      <c r="P288" t="s">
        <v>153</v>
      </c>
    </row>
    <row r="289" spans="1:16" ht="45">
      <c r="A289" s="80">
        <v>42430</v>
      </c>
      <c r="B289" s="70" t="s">
        <v>488</v>
      </c>
      <c r="C289" s="70">
        <v>164</v>
      </c>
      <c r="D289" s="70">
        <v>7295</v>
      </c>
      <c r="E289" s="70" t="s">
        <v>494</v>
      </c>
      <c r="F289" s="70" t="s">
        <v>113</v>
      </c>
      <c r="G289" s="70">
        <v>500</v>
      </c>
      <c r="H289" s="70">
        <v>3</v>
      </c>
      <c r="I289" s="70">
        <v>3</v>
      </c>
      <c r="J289" s="70">
        <v>6.55</v>
      </c>
      <c r="K289" s="70">
        <v>19.65</v>
      </c>
      <c r="L289" s="70">
        <f t="shared" si="5"/>
        <v>19.65</v>
      </c>
      <c r="M289" s="70" t="s">
        <v>76</v>
      </c>
      <c r="N289" s="70" t="s">
        <v>490</v>
      </c>
      <c r="O289" s="71">
        <v>42577</v>
      </c>
      <c r="P289" t="s">
        <v>153</v>
      </c>
    </row>
    <row r="290" spans="1:16" ht="30">
      <c r="A290" s="80">
        <v>42430</v>
      </c>
      <c r="B290" s="70" t="s">
        <v>488</v>
      </c>
      <c r="C290" s="70">
        <v>184</v>
      </c>
      <c r="D290" s="70">
        <v>7296</v>
      </c>
      <c r="E290" s="70" t="s">
        <v>495</v>
      </c>
      <c r="F290" s="70" t="s">
        <v>113</v>
      </c>
      <c r="G290" s="70">
        <v>378</v>
      </c>
      <c r="H290" s="70">
        <v>5</v>
      </c>
      <c r="I290" s="70">
        <v>5</v>
      </c>
      <c r="J290" s="70">
        <v>4</v>
      </c>
      <c r="K290" s="70">
        <v>20</v>
      </c>
      <c r="L290" s="70">
        <f t="shared" si="5"/>
        <v>20</v>
      </c>
      <c r="M290" s="70" t="s">
        <v>76</v>
      </c>
      <c r="N290" s="70" t="s">
        <v>490</v>
      </c>
      <c r="O290" s="71">
        <v>42577</v>
      </c>
      <c r="P290" t="s">
        <v>153</v>
      </c>
    </row>
    <row r="291" spans="1:16" ht="30">
      <c r="A291" s="80">
        <v>42430</v>
      </c>
      <c r="B291" s="70" t="s">
        <v>488</v>
      </c>
      <c r="C291" s="70">
        <v>254</v>
      </c>
      <c r="D291" s="70">
        <v>18936</v>
      </c>
      <c r="E291" s="70" t="s">
        <v>496</v>
      </c>
      <c r="F291" s="70" t="s">
        <v>48</v>
      </c>
      <c r="G291" s="70">
        <v>40</v>
      </c>
      <c r="H291" s="70">
        <v>20</v>
      </c>
      <c r="I291" s="70">
        <v>20</v>
      </c>
      <c r="J291" s="70">
        <v>10</v>
      </c>
      <c r="K291" s="70">
        <v>200</v>
      </c>
      <c r="L291" s="70">
        <f t="shared" si="5"/>
        <v>200</v>
      </c>
      <c r="M291" s="70" t="s">
        <v>76</v>
      </c>
      <c r="N291" s="70" t="s">
        <v>490</v>
      </c>
      <c r="O291" s="71">
        <v>42577</v>
      </c>
      <c r="P291" t="s">
        <v>153</v>
      </c>
    </row>
    <row r="292" spans="1:16" ht="15">
      <c r="A292" s="80">
        <v>42430</v>
      </c>
      <c r="B292" s="70" t="s">
        <v>488</v>
      </c>
      <c r="C292" s="70">
        <v>269</v>
      </c>
      <c r="D292" s="70">
        <v>14690</v>
      </c>
      <c r="E292" s="70" t="s">
        <v>497</v>
      </c>
      <c r="F292" s="70" t="s">
        <v>48</v>
      </c>
      <c r="G292" s="70">
        <v>40</v>
      </c>
      <c r="H292" s="70">
        <v>20</v>
      </c>
      <c r="I292" s="70">
        <v>20</v>
      </c>
      <c r="J292" s="70">
        <v>10</v>
      </c>
      <c r="K292" s="70">
        <v>200</v>
      </c>
      <c r="L292" s="70">
        <f t="shared" si="5"/>
        <v>200</v>
      </c>
      <c r="M292" s="70" t="s">
        <v>76</v>
      </c>
      <c r="N292" s="70" t="s">
        <v>490</v>
      </c>
      <c r="O292" s="71">
        <v>42577</v>
      </c>
      <c r="P292" t="s">
        <v>153</v>
      </c>
    </row>
    <row r="293" spans="1:16" ht="15">
      <c r="A293" s="80">
        <v>42430</v>
      </c>
      <c r="B293" s="70" t="s">
        <v>488</v>
      </c>
      <c r="C293" s="70">
        <v>354</v>
      </c>
      <c r="D293" s="70">
        <v>16256</v>
      </c>
      <c r="E293" s="70" t="s">
        <v>498</v>
      </c>
      <c r="F293" s="70" t="s">
        <v>48</v>
      </c>
      <c r="G293" s="70">
        <v>1632</v>
      </c>
      <c r="H293" s="70">
        <v>505</v>
      </c>
      <c r="I293" s="70">
        <v>505</v>
      </c>
      <c r="J293" s="70">
        <v>0.44</v>
      </c>
      <c r="K293" s="70">
        <v>222.2</v>
      </c>
      <c r="L293" s="70">
        <f t="shared" si="5"/>
        <v>222.2</v>
      </c>
      <c r="M293" s="70" t="s">
        <v>76</v>
      </c>
      <c r="N293" s="70" t="s">
        <v>490</v>
      </c>
      <c r="O293" s="71">
        <v>42577</v>
      </c>
      <c r="P293" t="s">
        <v>153</v>
      </c>
    </row>
    <row r="294" spans="1:16" ht="30">
      <c r="A294" s="80">
        <v>42430</v>
      </c>
      <c r="B294" s="70" t="s">
        <v>488</v>
      </c>
      <c r="C294" s="70">
        <v>406</v>
      </c>
      <c r="D294" s="70">
        <v>25209</v>
      </c>
      <c r="E294" s="70" t="s">
        <v>499</v>
      </c>
      <c r="F294" s="70" t="s">
        <v>75</v>
      </c>
      <c r="G294" s="70">
        <v>1300</v>
      </c>
      <c r="H294" s="70">
        <v>100</v>
      </c>
      <c r="I294" s="70">
        <v>100</v>
      </c>
      <c r="J294" s="70">
        <v>0.43</v>
      </c>
      <c r="K294" s="70">
        <v>43</v>
      </c>
      <c r="L294" s="70">
        <f t="shared" si="5"/>
        <v>43</v>
      </c>
      <c r="M294" s="70" t="s">
        <v>76</v>
      </c>
      <c r="N294" s="70" t="s">
        <v>490</v>
      </c>
      <c r="O294" s="71">
        <v>42577</v>
      </c>
      <c r="P294" t="s">
        <v>153</v>
      </c>
    </row>
    <row r="295" spans="1:16" ht="90">
      <c r="A295" s="80">
        <v>42430</v>
      </c>
      <c r="B295" s="70" t="s">
        <v>335</v>
      </c>
      <c r="C295" s="70">
        <v>54</v>
      </c>
      <c r="D295" s="70">
        <v>28429</v>
      </c>
      <c r="E295" s="70" t="s">
        <v>500</v>
      </c>
      <c r="F295" s="70" t="s">
        <v>48</v>
      </c>
      <c r="G295" s="70">
        <v>56</v>
      </c>
      <c r="H295" s="70">
        <v>9</v>
      </c>
      <c r="I295" s="70">
        <v>7</v>
      </c>
      <c r="J295" s="70">
        <v>37.2</v>
      </c>
      <c r="K295" s="70">
        <v>334.8</v>
      </c>
      <c r="L295" s="70">
        <f t="shared" si="5"/>
        <v>260.40000000000003</v>
      </c>
      <c r="M295" s="70" t="s">
        <v>76</v>
      </c>
      <c r="N295" s="70" t="s">
        <v>501</v>
      </c>
      <c r="O295" s="71">
        <v>42577</v>
      </c>
      <c r="P295" t="s">
        <v>153</v>
      </c>
    </row>
    <row r="296" spans="1:16" ht="45">
      <c r="A296" s="80">
        <v>42430</v>
      </c>
      <c r="B296" s="70" t="s">
        <v>502</v>
      </c>
      <c r="C296" s="70">
        <v>18</v>
      </c>
      <c r="D296" s="70">
        <v>7557</v>
      </c>
      <c r="E296" s="70" t="s">
        <v>503</v>
      </c>
      <c r="F296" s="70" t="s">
        <v>97</v>
      </c>
      <c r="G296" s="70">
        <v>124</v>
      </c>
      <c r="H296" s="70">
        <v>21</v>
      </c>
      <c r="I296" s="70">
        <v>1</v>
      </c>
      <c r="J296" s="70">
        <v>6.5</v>
      </c>
      <c r="K296" s="70">
        <v>136.5</v>
      </c>
      <c r="L296" s="70">
        <f t="shared" si="5"/>
        <v>6.5</v>
      </c>
      <c r="M296" s="70" t="s">
        <v>76</v>
      </c>
      <c r="N296" s="70" t="s">
        <v>504</v>
      </c>
      <c r="O296" s="71">
        <v>42577</v>
      </c>
      <c r="P296" t="s">
        <v>153</v>
      </c>
    </row>
    <row r="297" spans="1:16" ht="30">
      <c r="A297" s="80">
        <v>42430</v>
      </c>
      <c r="B297" s="70" t="s">
        <v>502</v>
      </c>
      <c r="C297" s="70">
        <v>42</v>
      </c>
      <c r="D297" s="70">
        <v>47302</v>
      </c>
      <c r="E297" s="70" t="s">
        <v>505</v>
      </c>
      <c r="F297" s="70" t="s">
        <v>48</v>
      </c>
      <c r="G297" s="70">
        <v>172</v>
      </c>
      <c r="H297" s="70">
        <v>16</v>
      </c>
      <c r="I297" s="70">
        <v>16</v>
      </c>
      <c r="J297" s="70">
        <v>1.75</v>
      </c>
      <c r="K297" s="70">
        <v>28</v>
      </c>
      <c r="L297" s="70">
        <f t="shared" si="5"/>
        <v>28</v>
      </c>
      <c r="M297" s="70" t="s">
        <v>76</v>
      </c>
      <c r="N297" s="70" t="s">
        <v>504</v>
      </c>
      <c r="O297" s="71">
        <v>42577</v>
      </c>
      <c r="P297" t="s">
        <v>153</v>
      </c>
    </row>
    <row r="298" spans="1:16" ht="60">
      <c r="A298" s="80">
        <v>42430</v>
      </c>
      <c r="B298" s="70" t="s">
        <v>502</v>
      </c>
      <c r="C298" s="70">
        <v>423</v>
      </c>
      <c r="D298" s="70">
        <v>56532</v>
      </c>
      <c r="E298" s="70" t="s">
        <v>506</v>
      </c>
      <c r="F298" s="70" t="s">
        <v>48</v>
      </c>
      <c r="G298" s="70">
        <v>18</v>
      </c>
      <c r="H298" s="70">
        <v>4</v>
      </c>
      <c r="I298" s="70">
        <v>2</v>
      </c>
      <c r="J298" s="70">
        <v>28</v>
      </c>
      <c r="K298" s="70">
        <v>112</v>
      </c>
      <c r="L298" s="70">
        <f t="shared" si="5"/>
        <v>56</v>
      </c>
      <c r="M298" s="70" t="s">
        <v>76</v>
      </c>
      <c r="N298" s="70" t="s">
        <v>504</v>
      </c>
      <c r="O298" s="71">
        <v>42577</v>
      </c>
      <c r="P298" t="s">
        <v>153</v>
      </c>
    </row>
    <row r="299" spans="1:23" ht="30">
      <c r="A299" s="80">
        <v>42430</v>
      </c>
      <c r="B299" s="70" t="s">
        <v>507</v>
      </c>
      <c r="C299" s="70">
        <v>242</v>
      </c>
      <c r="D299" s="70">
        <v>23799</v>
      </c>
      <c r="E299" s="70" t="s">
        <v>508</v>
      </c>
      <c r="F299" s="70" t="s">
        <v>97</v>
      </c>
      <c r="G299" s="70">
        <v>354</v>
      </c>
      <c r="H299" s="70">
        <v>50</v>
      </c>
      <c r="I299" s="70">
        <v>30</v>
      </c>
      <c r="J299" s="70">
        <v>16.5</v>
      </c>
      <c r="K299" s="70">
        <v>825</v>
      </c>
      <c r="L299" s="70">
        <f t="shared" si="5"/>
        <v>495</v>
      </c>
      <c r="M299" s="70" t="s">
        <v>76</v>
      </c>
      <c r="N299" s="70" t="s">
        <v>509</v>
      </c>
      <c r="O299" s="71">
        <v>42577</v>
      </c>
      <c r="P299" t="s">
        <v>153</v>
      </c>
      <c r="W299" s="63"/>
    </row>
    <row r="300" spans="1:16" ht="45">
      <c r="A300" s="80">
        <v>42430</v>
      </c>
      <c r="B300" s="70" t="s">
        <v>51</v>
      </c>
      <c r="C300" s="70">
        <v>281</v>
      </c>
      <c r="D300" s="70">
        <v>56534</v>
      </c>
      <c r="E300" s="70" t="s">
        <v>510</v>
      </c>
      <c r="F300" s="70" t="s">
        <v>48</v>
      </c>
      <c r="G300" s="70">
        <v>20</v>
      </c>
      <c r="H300" s="70">
        <v>10</v>
      </c>
      <c r="I300" s="70">
        <v>10</v>
      </c>
      <c r="J300" s="70">
        <v>22</v>
      </c>
      <c r="K300" s="70">
        <v>220</v>
      </c>
      <c r="L300" s="70">
        <f t="shared" si="5"/>
        <v>220</v>
      </c>
      <c r="M300" s="70" t="s">
        <v>76</v>
      </c>
      <c r="N300" s="70" t="s">
        <v>511</v>
      </c>
      <c r="O300" s="71">
        <v>42577</v>
      </c>
      <c r="P300" t="s">
        <v>153</v>
      </c>
    </row>
    <row r="301" spans="1:16" ht="30">
      <c r="A301" s="80">
        <v>42401</v>
      </c>
      <c r="B301" s="70" t="s">
        <v>523</v>
      </c>
      <c r="C301" s="70">
        <v>38</v>
      </c>
      <c r="D301" s="70">
        <v>43549</v>
      </c>
      <c r="E301" s="70" t="s">
        <v>524</v>
      </c>
      <c r="F301" s="70" t="s">
        <v>48</v>
      </c>
      <c r="G301" s="70">
        <v>104</v>
      </c>
      <c r="H301" s="70">
        <v>24</v>
      </c>
      <c r="I301" s="70">
        <v>19</v>
      </c>
      <c r="J301" s="70">
        <v>6.26</v>
      </c>
      <c r="K301" s="70">
        <v>150.24</v>
      </c>
      <c r="L301" s="70">
        <f t="shared" si="5"/>
        <v>118.94</v>
      </c>
      <c r="M301" s="70" t="s">
        <v>76</v>
      </c>
      <c r="N301" s="70" t="s">
        <v>525</v>
      </c>
      <c r="O301" s="71">
        <v>42585</v>
      </c>
      <c r="P301" t="s">
        <v>153</v>
      </c>
    </row>
    <row r="302" spans="1:16" ht="75">
      <c r="A302" s="80">
        <v>42401</v>
      </c>
      <c r="B302" s="70" t="s">
        <v>523</v>
      </c>
      <c r="C302" s="70">
        <v>334</v>
      </c>
      <c r="D302" s="70">
        <v>26836</v>
      </c>
      <c r="E302" s="70" t="s">
        <v>526</v>
      </c>
      <c r="F302" s="70" t="s">
        <v>97</v>
      </c>
      <c r="G302" s="70">
        <v>4</v>
      </c>
      <c r="H302" s="70">
        <v>2</v>
      </c>
      <c r="I302" s="70">
        <v>2</v>
      </c>
      <c r="J302" s="70">
        <v>345.74</v>
      </c>
      <c r="K302" s="70">
        <v>691.48</v>
      </c>
      <c r="L302" s="70">
        <f t="shared" si="5"/>
        <v>691.48</v>
      </c>
      <c r="M302" s="70" t="s">
        <v>76</v>
      </c>
      <c r="N302" s="70" t="s">
        <v>525</v>
      </c>
      <c r="O302" s="71">
        <v>42585</v>
      </c>
      <c r="P302" t="s">
        <v>153</v>
      </c>
    </row>
    <row r="303" spans="1:16" ht="45">
      <c r="A303" s="80">
        <v>42401</v>
      </c>
      <c r="B303" s="70" t="s">
        <v>523</v>
      </c>
      <c r="C303" s="70">
        <v>374</v>
      </c>
      <c r="D303" s="70">
        <v>9508</v>
      </c>
      <c r="E303" s="70" t="s">
        <v>527</v>
      </c>
      <c r="F303" s="70" t="s">
        <v>48</v>
      </c>
      <c r="G303" s="70">
        <v>114</v>
      </c>
      <c r="H303" s="70">
        <v>2</v>
      </c>
      <c r="I303" s="70">
        <v>2</v>
      </c>
      <c r="J303" s="70">
        <v>11</v>
      </c>
      <c r="K303" s="70">
        <v>22</v>
      </c>
      <c r="L303" s="70">
        <f t="shared" si="5"/>
        <v>22</v>
      </c>
      <c r="M303" s="70" t="s">
        <v>76</v>
      </c>
      <c r="N303" s="70" t="s">
        <v>525</v>
      </c>
      <c r="O303" s="71">
        <v>42585</v>
      </c>
      <c r="P303" t="s">
        <v>153</v>
      </c>
    </row>
    <row r="304" spans="1:20" ht="30">
      <c r="A304" s="80">
        <v>42430</v>
      </c>
      <c r="B304" s="70" t="s">
        <v>523</v>
      </c>
      <c r="C304" s="70">
        <v>64</v>
      </c>
      <c r="D304" s="70">
        <v>20115</v>
      </c>
      <c r="E304" s="70" t="s">
        <v>528</v>
      </c>
      <c r="F304" s="70" t="s">
        <v>48</v>
      </c>
      <c r="G304" s="70">
        <v>122</v>
      </c>
      <c r="H304" s="70">
        <v>38</v>
      </c>
      <c r="I304" s="70">
        <v>38</v>
      </c>
      <c r="J304" s="70">
        <v>14.97</v>
      </c>
      <c r="K304" s="70">
        <v>568.86</v>
      </c>
      <c r="L304" s="70">
        <f t="shared" si="5"/>
        <v>568.86</v>
      </c>
      <c r="M304" s="70" t="s">
        <v>76</v>
      </c>
      <c r="N304" s="70" t="s">
        <v>529</v>
      </c>
      <c r="O304" s="71">
        <v>42585</v>
      </c>
      <c r="P304" t="s">
        <v>153</v>
      </c>
      <c r="T304" s="63"/>
    </row>
    <row r="305" spans="1:16" ht="30">
      <c r="A305" s="80">
        <v>42430</v>
      </c>
      <c r="B305" s="70" t="s">
        <v>523</v>
      </c>
      <c r="C305" s="70">
        <v>234</v>
      </c>
      <c r="D305" s="70">
        <v>51500</v>
      </c>
      <c r="E305" s="70" t="s">
        <v>530</v>
      </c>
      <c r="F305" s="70" t="s">
        <v>97</v>
      </c>
      <c r="G305" s="70">
        <v>112</v>
      </c>
      <c r="H305" s="70">
        <v>20</v>
      </c>
      <c r="I305" s="70">
        <v>20</v>
      </c>
      <c r="J305" s="70">
        <v>21.84</v>
      </c>
      <c r="K305" s="70">
        <v>436.8</v>
      </c>
      <c r="L305" s="70">
        <f t="shared" si="5"/>
        <v>436.8</v>
      </c>
      <c r="M305" s="70" t="s">
        <v>76</v>
      </c>
      <c r="N305" s="70" t="s">
        <v>529</v>
      </c>
      <c r="O305" s="71">
        <v>42585</v>
      </c>
      <c r="P305" t="s">
        <v>153</v>
      </c>
    </row>
    <row r="306" spans="1:16" ht="30">
      <c r="A306" s="80">
        <v>42430</v>
      </c>
      <c r="B306" s="70" t="s">
        <v>523</v>
      </c>
      <c r="C306" s="70">
        <v>235</v>
      </c>
      <c r="D306" s="70">
        <v>23802</v>
      </c>
      <c r="E306" s="70" t="s">
        <v>531</v>
      </c>
      <c r="F306" s="70" t="s">
        <v>97</v>
      </c>
      <c r="G306" s="70">
        <v>416</v>
      </c>
      <c r="H306" s="70">
        <v>80</v>
      </c>
      <c r="I306" s="70">
        <v>65</v>
      </c>
      <c r="J306" s="70">
        <v>16.5</v>
      </c>
      <c r="K306" s="72">
        <v>1320</v>
      </c>
      <c r="L306" s="70">
        <f t="shared" si="5"/>
        <v>1072.5</v>
      </c>
      <c r="M306" s="70" t="s">
        <v>76</v>
      </c>
      <c r="N306" s="70" t="s">
        <v>529</v>
      </c>
      <c r="O306" s="71">
        <v>42585</v>
      </c>
      <c r="P306" t="s">
        <v>153</v>
      </c>
    </row>
    <row r="307" spans="1:16" ht="30">
      <c r="A307" s="80">
        <v>42430</v>
      </c>
      <c r="B307" s="70" t="s">
        <v>523</v>
      </c>
      <c r="C307" s="70">
        <v>236</v>
      </c>
      <c r="D307" s="70">
        <v>23803</v>
      </c>
      <c r="E307" s="70" t="s">
        <v>532</v>
      </c>
      <c r="F307" s="70" t="s">
        <v>97</v>
      </c>
      <c r="G307" s="70">
        <v>494</v>
      </c>
      <c r="H307" s="70">
        <v>100</v>
      </c>
      <c r="I307" s="70">
        <v>35</v>
      </c>
      <c r="J307" s="70">
        <v>16.5</v>
      </c>
      <c r="K307" s="72">
        <v>1650</v>
      </c>
      <c r="L307" s="70">
        <f t="shared" si="5"/>
        <v>577.5</v>
      </c>
      <c r="M307" s="70" t="s">
        <v>76</v>
      </c>
      <c r="N307" s="70" t="s">
        <v>529</v>
      </c>
      <c r="O307" s="71">
        <v>42585</v>
      </c>
      <c r="P307" t="s">
        <v>153</v>
      </c>
    </row>
    <row r="308" spans="1:23" ht="30">
      <c r="A308" s="80">
        <v>42430</v>
      </c>
      <c r="B308" s="70" t="s">
        <v>523</v>
      </c>
      <c r="C308" s="70">
        <v>239</v>
      </c>
      <c r="D308" s="70">
        <v>23798</v>
      </c>
      <c r="E308" s="70" t="s">
        <v>533</v>
      </c>
      <c r="F308" s="70" t="s">
        <v>97</v>
      </c>
      <c r="G308" s="70">
        <v>250</v>
      </c>
      <c r="H308" s="70">
        <v>70</v>
      </c>
      <c r="I308" s="70">
        <v>40</v>
      </c>
      <c r="J308" s="70">
        <v>15.94</v>
      </c>
      <c r="K308" s="72">
        <v>1115.8</v>
      </c>
      <c r="L308" s="70">
        <f t="shared" si="5"/>
        <v>637.6</v>
      </c>
      <c r="M308" s="70" t="s">
        <v>76</v>
      </c>
      <c r="N308" s="70" t="s">
        <v>529</v>
      </c>
      <c r="O308" s="71">
        <v>42585</v>
      </c>
      <c r="P308" t="s">
        <v>153</v>
      </c>
      <c r="W308" s="63"/>
    </row>
    <row r="309" spans="1:16" ht="30">
      <c r="A309" s="80">
        <v>42430</v>
      </c>
      <c r="B309" s="70" t="s">
        <v>523</v>
      </c>
      <c r="C309" s="70">
        <v>240</v>
      </c>
      <c r="D309" s="70">
        <v>23796</v>
      </c>
      <c r="E309" s="70" t="s">
        <v>534</v>
      </c>
      <c r="F309" s="70" t="s">
        <v>97</v>
      </c>
      <c r="G309" s="70">
        <v>846</v>
      </c>
      <c r="H309" s="70">
        <v>115</v>
      </c>
      <c r="I309" s="70">
        <v>95</v>
      </c>
      <c r="J309" s="70">
        <v>16.46</v>
      </c>
      <c r="K309" s="72">
        <v>1892.9</v>
      </c>
      <c r="L309" s="70">
        <f t="shared" si="5"/>
        <v>1563.7</v>
      </c>
      <c r="M309" s="70" t="s">
        <v>76</v>
      </c>
      <c r="N309" s="70" t="s">
        <v>529</v>
      </c>
      <c r="O309" s="71">
        <v>42585</v>
      </c>
      <c r="P309" t="s">
        <v>153</v>
      </c>
    </row>
    <row r="310" spans="1:16" ht="60">
      <c r="A310" s="82">
        <v>42430</v>
      </c>
      <c r="B310" s="83" t="s">
        <v>523</v>
      </c>
      <c r="C310" s="83">
        <v>244</v>
      </c>
      <c r="D310" s="83">
        <v>44675</v>
      </c>
      <c r="E310" s="83" t="s">
        <v>535</v>
      </c>
      <c r="F310" s="83" t="s">
        <v>97</v>
      </c>
      <c r="G310" s="83">
        <v>138</v>
      </c>
      <c r="H310" s="83">
        <v>42</v>
      </c>
      <c r="I310" s="83">
        <v>19</v>
      </c>
      <c r="J310" s="83">
        <v>21.43</v>
      </c>
      <c r="K310" s="83">
        <v>900.06</v>
      </c>
      <c r="L310" s="83">
        <f>I310*J310</f>
        <v>407.17</v>
      </c>
      <c r="M310" s="83" t="s">
        <v>76</v>
      </c>
      <c r="N310" s="83" t="s">
        <v>597</v>
      </c>
      <c r="O310" s="84">
        <v>42585</v>
      </c>
      <c r="P310" s="85" t="s">
        <v>153</v>
      </c>
    </row>
    <row r="311" spans="1:16" ht="15">
      <c r="A311" s="80">
        <v>42430</v>
      </c>
      <c r="B311" s="70" t="s">
        <v>523</v>
      </c>
      <c r="C311" s="70">
        <v>337</v>
      </c>
      <c r="D311" s="70">
        <v>6660</v>
      </c>
      <c r="E311" s="70" t="s">
        <v>536</v>
      </c>
      <c r="F311" s="70" t="s">
        <v>48</v>
      </c>
      <c r="G311" s="70">
        <v>18</v>
      </c>
      <c r="H311" s="70">
        <v>9</v>
      </c>
      <c r="I311" s="70">
        <v>2</v>
      </c>
      <c r="J311" s="70">
        <v>53.9</v>
      </c>
      <c r="K311" s="70">
        <v>485.1</v>
      </c>
      <c r="L311" s="70">
        <f t="shared" si="5"/>
        <v>107.8</v>
      </c>
      <c r="M311" s="70" t="s">
        <v>76</v>
      </c>
      <c r="N311" s="70" t="s">
        <v>529</v>
      </c>
      <c r="O311" s="71">
        <v>42585</v>
      </c>
      <c r="P311" t="s">
        <v>153</v>
      </c>
    </row>
    <row r="312" spans="1:16" ht="15">
      <c r="A312" s="80">
        <v>42370</v>
      </c>
      <c r="B312" s="70" t="s">
        <v>121</v>
      </c>
      <c r="C312" s="70">
        <v>197</v>
      </c>
      <c r="D312" s="70">
        <v>67162</v>
      </c>
      <c r="E312" s="70" t="s">
        <v>537</v>
      </c>
      <c r="F312" s="70" t="s">
        <v>75</v>
      </c>
      <c r="G312" s="70">
        <v>2</v>
      </c>
      <c r="H312" s="70">
        <v>1</v>
      </c>
      <c r="I312" s="70">
        <v>1</v>
      </c>
      <c r="J312" s="72">
        <v>1617.55</v>
      </c>
      <c r="K312" s="72">
        <v>1617.55</v>
      </c>
      <c r="L312" s="70">
        <f t="shared" si="5"/>
        <v>1617.55</v>
      </c>
      <c r="M312" s="70" t="s">
        <v>76</v>
      </c>
      <c r="N312" s="70" t="s">
        <v>538</v>
      </c>
      <c r="O312" s="71">
        <v>42597</v>
      </c>
      <c r="P312" t="s">
        <v>153</v>
      </c>
    </row>
    <row r="313" spans="1:16" ht="30">
      <c r="A313" s="80">
        <v>42370</v>
      </c>
      <c r="B313" s="70" t="s">
        <v>229</v>
      </c>
      <c r="C313" s="70">
        <v>55</v>
      </c>
      <c r="D313" s="70">
        <v>44235</v>
      </c>
      <c r="E313" s="70" t="s">
        <v>539</v>
      </c>
      <c r="F313" s="70" t="s">
        <v>75</v>
      </c>
      <c r="G313" s="70">
        <v>2</v>
      </c>
      <c r="H313" s="70">
        <v>1</v>
      </c>
      <c r="I313" s="70">
        <v>1</v>
      </c>
      <c r="J313" s="70">
        <v>50</v>
      </c>
      <c r="K313" s="70">
        <v>50</v>
      </c>
      <c r="L313" s="70">
        <f t="shared" si="5"/>
        <v>50</v>
      </c>
      <c r="M313" s="70" t="s">
        <v>76</v>
      </c>
      <c r="N313" s="70" t="s">
        <v>540</v>
      </c>
      <c r="O313" s="71">
        <v>42597</v>
      </c>
      <c r="P313" t="s">
        <v>153</v>
      </c>
    </row>
    <row r="314" spans="1:16" ht="15">
      <c r="A314" s="80">
        <v>42370</v>
      </c>
      <c r="B314" s="70" t="s">
        <v>541</v>
      </c>
      <c r="C314" s="70">
        <v>409</v>
      </c>
      <c r="D314" s="70">
        <v>44243</v>
      </c>
      <c r="E314" s="70" t="s">
        <v>542</v>
      </c>
      <c r="F314" s="70" t="s">
        <v>75</v>
      </c>
      <c r="G314" s="70">
        <v>2</v>
      </c>
      <c r="H314" s="70">
        <v>1</v>
      </c>
      <c r="I314" s="70">
        <v>1</v>
      </c>
      <c r="J314" s="70">
        <v>70</v>
      </c>
      <c r="K314" s="70">
        <v>70</v>
      </c>
      <c r="L314" s="70">
        <f t="shared" si="5"/>
        <v>70</v>
      </c>
      <c r="M314" s="70" t="s">
        <v>76</v>
      </c>
      <c r="N314" s="70" t="s">
        <v>543</v>
      </c>
      <c r="O314" s="71">
        <v>42597</v>
      </c>
      <c r="P314" t="s">
        <v>153</v>
      </c>
    </row>
    <row r="315" spans="1:16" ht="60">
      <c r="A315" s="80">
        <v>42370</v>
      </c>
      <c r="B315" s="70" t="s">
        <v>84</v>
      </c>
      <c r="C315" s="70">
        <v>533</v>
      </c>
      <c r="D315" s="70">
        <v>44991</v>
      </c>
      <c r="E315" s="70" t="s">
        <v>544</v>
      </c>
      <c r="F315" s="70" t="s">
        <v>79</v>
      </c>
      <c r="G315" s="70">
        <v>4</v>
      </c>
      <c r="H315" s="70">
        <v>1</v>
      </c>
      <c r="I315" s="70">
        <v>1</v>
      </c>
      <c r="J315" s="72">
        <v>1300</v>
      </c>
      <c r="K315" s="72">
        <v>1300</v>
      </c>
      <c r="L315" s="70">
        <f t="shared" si="5"/>
        <v>1300</v>
      </c>
      <c r="M315" s="70" t="s">
        <v>76</v>
      </c>
      <c r="N315" s="70" t="s">
        <v>545</v>
      </c>
      <c r="O315" s="71">
        <v>42597</v>
      </c>
      <c r="P315" t="s">
        <v>153</v>
      </c>
    </row>
    <row r="316" spans="1:16" ht="30">
      <c r="A316" s="80">
        <v>42370</v>
      </c>
      <c r="B316" s="70" t="s">
        <v>202</v>
      </c>
      <c r="C316" s="70">
        <v>53</v>
      </c>
      <c r="D316" s="70">
        <v>44233</v>
      </c>
      <c r="E316" s="70" t="s">
        <v>546</v>
      </c>
      <c r="F316" s="70" t="s">
        <v>75</v>
      </c>
      <c r="G316" s="70">
        <v>2</v>
      </c>
      <c r="H316" s="70">
        <v>1</v>
      </c>
      <c r="I316" s="70">
        <v>1</v>
      </c>
      <c r="J316" s="70">
        <v>53.99</v>
      </c>
      <c r="K316" s="70">
        <v>53.99</v>
      </c>
      <c r="L316" s="70">
        <f t="shared" si="5"/>
        <v>53.99</v>
      </c>
      <c r="M316" s="70" t="s">
        <v>76</v>
      </c>
      <c r="N316" s="70" t="s">
        <v>547</v>
      </c>
      <c r="O316" s="71">
        <v>42597</v>
      </c>
      <c r="P316" t="s">
        <v>153</v>
      </c>
    </row>
    <row r="317" spans="1:16" ht="60">
      <c r="A317" s="80">
        <v>42370</v>
      </c>
      <c r="B317" s="70" t="s">
        <v>202</v>
      </c>
      <c r="C317" s="70">
        <v>120</v>
      </c>
      <c r="D317" s="70">
        <v>30471</v>
      </c>
      <c r="E317" s="70" t="s">
        <v>205</v>
      </c>
      <c r="F317" s="70" t="s">
        <v>206</v>
      </c>
      <c r="G317" s="70">
        <v>3266</v>
      </c>
      <c r="H317" s="70">
        <v>0</v>
      </c>
      <c r="I317" s="70">
        <v>6</v>
      </c>
      <c r="J317" s="70">
        <v>4.99</v>
      </c>
      <c r="K317" s="70">
        <v>0</v>
      </c>
      <c r="L317" s="70">
        <f t="shared" si="5"/>
        <v>29.94</v>
      </c>
      <c r="M317" s="70" t="s">
        <v>76</v>
      </c>
      <c r="N317" s="70" t="s">
        <v>547</v>
      </c>
      <c r="O317" s="71">
        <v>42597</v>
      </c>
      <c r="P317" t="s">
        <v>153</v>
      </c>
    </row>
    <row r="318" spans="1:16" ht="30">
      <c r="A318" s="80">
        <v>42370</v>
      </c>
      <c r="B318" s="70" t="s">
        <v>202</v>
      </c>
      <c r="C318" s="70">
        <v>130</v>
      </c>
      <c r="D318" s="70">
        <v>2917</v>
      </c>
      <c r="E318" s="70" t="s">
        <v>208</v>
      </c>
      <c r="F318" s="70" t="s">
        <v>206</v>
      </c>
      <c r="G318" s="70">
        <v>166</v>
      </c>
      <c r="H318" s="70">
        <v>0</v>
      </c>
      <c r="I318" s="70">
        <v>3</v>
      </c>
      <c r="J318" s="70">
        <v>15.34</v>
      </c>
      <c r="K318" s="70">
        <v>0</v>
      </c>
      <c r="L318" s="70">
        <f t="shared" si="5"/>
        <v>46.019999999999996</v>
      </c>
      <c r="M318" s="70" t="s">
        <v>76</v>
      </c>
      <c r="N318" s="70" t="s">
        <v>547</v>
      </c>
      <c r="O318" s="71">
        <v>42597</v>
      </c>
      <c r="P318" t="s">
        <v>153</v>
      </c>
    </row>
    <row r="319" spans="1:16" ht="30">
      <c r="A319" s="80">
        <v>42370</v>
      </c>
      <c r="B319" s="70" t="s">
        <v>202</v>
      </c>
      <c r="C319" s="70">
        <v>185</v>
      </c>
      <c r="D319" s="70">
        <v>44781</v>
      </c>
      <c r="E319" s="70" t="s">
        <v>548</v>
      </c>
      <c r="F319" s="70" t="s">
        <v>79</v>
      </c>
      <c r="G319" s="70">
        <v>8</v>
      </c>
      <c r="H319" s="70">
        <v>2</v>
      </c>
      <c r="I319" s="70">
        <v>2</v>
      </c>
      <c r="J319" s="70">
        <v>8.84</v>
      </c>
      <c r="K319" s="70">
        <v>17.68</v>
      </c>
      <c r="L319" s="70">
        <f t="shared" si="5"/>
        <v>17.68</v>
      </c>
      <c r="M319" s="70" t="s">
        <v>76</v>
      </c>
      <c r="N319" s="70" t="s">
        <v>547</v>
      </c>
      <c r="O319" s="71">
        <v>42597</v>
      </c>
      <c r="P319" t="s">
        <v>153</v>
      </c>
    </row>
    <row r="320" spans="1:16" ht="30">
      <c r="A320" s="80">
        <v>42370</v>
      </c>
      <c r="B320" s="70" t="s">
        <v>202</v>
      </c>
      <c r="C320" s="70">
        <v>406</v>
      </c>
      <c r="D320" s="70">
        <v>51008</v>
      </c>
      <c r="E320" s="70" t="s">
        <v>210</v>
      </c>
      <c r="F320" s="70" t="s">
        <v>79</v>
      </c>
      <c r="G320" s="70">
        <v>60</v>
      </c>
      <c r="H320" s="70">
        <v>0</v>
      </c>
      <c r="I320" s="70">
        <v>3</v>
      </c>
      <c r="J320" s="70">
        <v>265</v>
      </c>
      <c r="K320" s="70">
        <v>0</v>
      </c>
      <c r="L320" s="70">
        <f t="shared" si="5"/>
        <v>795</v>
      </c>
      <c r="M320" s="70" t="s">
        <v>76</v>
      </c>
      <c r="N320" s="70" t="s">
        <v>547</v>
      </c>
      <c r="O320" s="71">
        <v>42597</v>
      </c>
      <c r="P320" t="s">
        <v>153</v>
      </c>
    </row>
    <row r="321" spans="1:16" ht="30">
      <c r="A321" s="80">
        <v>42370</v>
      </c>
      <c r="B321" s="70" t="s">
        <v>202</v>
      </c>
      <c r="C321" s="70">
        <v>489</v>
      </c>
      <c r="D321" s="70">
        <v>52400</v>
      </c>
      <c r="E321" s="70" t="s">
        <v>549</v>
      </c>
      <c r="F321" s="70" t="s">
        <v>206</v>
      </c>
      <c r="G321" s="70">
        <v>88</v>
      </c>
      <c r="H321" s="70">
        <v>10</v>
      </c>
      <c r="I321" s="70">
        <v>8</v>
      </c>
      <c r="J321" s="70">
        <v>13.55</v>
      </c>
      <c r="K321" s="70">
        <v>135.5</v>
      </c>
      <c r="L321" s="70">
        <f t="shared" si="5"/>
        <v>108.4</v>
      </c>
      <c r="M321" s="70" t="s">
        <v>76</v>
      </c>
      <c r="N321" s="70" t="s">
        <v>547</v>
      </c>
      <c r="O321" s="71">
        <v>42597</v>
      </c>
      <c r="P321" t="s">
        <v>153</v>
      </c>
    </row>
    <row r="322" spans="1:16" ht="30">
      <c r="A322" s="80">
        <v>42370</v>
      </c>
      <c r="B322" s="70" t="s">
        <v>202</v>
      </c>
      <c r="C322" s="70">
        <v>496</v>
      </c>
      <c r="D322" s="70">
        <v>24942</v>
      </c>
      <c r="E322" s="70" t="s">
        <v>550</v>
      </c>
      <c r="F322" s="70" t="s">
        <v>79</v>
      </c>
      <c r="G322" s="70">
        <v>38</v>
      </c>
      <c r="H322" s="70">
        <v>2</v>
      </c>
      <c r="I322" s="70">
        <v>1</v>
      </c>
      <c r="J322" s="70">
        <v>30</v>
      </c>
      <c r="K322" s="70">
        <v>60</v>
      </c>
      <c r="L322" s="70">
        <f aca="true" t="shared" si="6" ref="L322:L385">I322*J322</f>
        <v>30</v>
      </c>
      <c r="M322" s="70" t="s">
        <v>76</v>
      </c>
      <c r="N322" s="70" t="s">
        <v>547</v>
      </c>
      <c r="O322" s="71">
        <v>42597</v>
      </c>
      <c r="P322" t="s">
        <v>153</v>
      </c>
    </row>
    <row r="323" spans="1:16" ht="30">
      <c r="A323" s="80">
        <v>42370</v>
      </c>
      <c r="B323" s="70" t="s">
        <v>202</v>
      </c>
      <c r="C323" s="70">
        <v>501</v>
      </c>
      <c r="D323" s="70">
        <v>66921</v>
      </c>
      <c r="E323" s="70" t="s">
        <v>551</v>
      </c>
      <c r="F323" s="70" t="s">
        <v>79</v>
      </c>
      <c r="G323" s="70">
        <v>14</v>
      </c>
      <c r="H323" s="70">
        <v>2</v>
      </c>
      <c r="I323" s="70">
        <v>1</v>
      </c>
      <c r="J323" s="70">
        <v>29.35</v>
      </c>
      <c r="K323" s="70">
        <v>58.7</v>
      </c>
      <c r="L323" s="70">
        <f t="shared" si="6"/>
        <v>29.35</v>
      </c>
      <c r="M323" s="70" t="s">
        <v>76</v>
      </c>
      <c r="N323" s="70" t="s">
        <v>547</v>
      </c>
      <c r="O323" s="71">
        <v>42597</v>
      </c>
      <c r="P323" t="s">
        <v>153</v>
      </c>
    </row>
    <row r="324" spans="1:16" ht="30">
      <c r="A324" s="80">
        <v>42370</v>
      </c>
      <c r="B324" s="70" t="s">
        <v>202</v>
      </c>
      <c r="C324" s="70">
        <v>505</v>
      </c>
      <c r="D324" s="70">
        <v>26747</v>
      </c>
      <c r="E324" s="70" t="s">
        <v>552</v>
      </c>
      <c r="F324" s="70" t="s">
        <v>75</v>
      </c>
      <c r="G324" s="70">
        <v>2</v>
      </c>
      <c r="H324" s="70">
        <v>1</v>
      </c>
      <c r="I324" s="70">
        <v>1</v>
      </c>
      <c r="J324" s="70">
        <v>22.55</v>
      </c>
      <c r="K324" s="70">
        <v>22.55</v>
      </c>
      <c r="L324" s="70">
        <f t="shared" si="6"/>
        <v>22.55</v>
      </c>
      <c r="M324" s="70" t="s">
        <v>76</v>
      </c>
      <c r="N324" s="70" t="s">
        <v>547</v>
      </c>
      <c r="O324" s="71">
        <v>42597</v>
      </c>
      <c r="P324" t="s">
        <v>153</v>
      </c>
    </row>
    <row r="325" spans="1:16" ht="30">
      <c r="A325" s="80">
        <v>42370</v>
      </c>
      <c r="B325" s="70" t="s">
        <v>202</v>
      </c>
      <c r="C325" s="70">
        <v>717</v>
      </c>
      <c r="D325" s="70">
        <v>19809</v>
      </c>
      <c r="E325" s="70" t="s">
        <v>553</v>
      </c>
      <c r="F325" s="70" t="s">
        <v>79</v>
      </c>
      <c r="G325" s="70">
        <v>2</v>
      </c>
      <c r="H325" s="70">
        <v>1</v>
      </c>
      <c r="I325" s="70">
        <v>1</v>
      </c>
      <c r="J325" s="70">
        <v>97.74</v>
      </c>
      <c r="K325" s="70">
        <v>97.74</v>
      </c>
      <c r="L325" s="70">
        <f t="shared" si="6"/>
        <v>97.74</v>
      </c>
      <c r="M325" s="70" t="s">
        <v>76</v>
      </c>
      <c r="N325" s="70" t="s">
        <v>547</v>
      </c>
      <c r="O325" s="71">
        <v>42597</v>
      </c>
      <c r="P325" t="s">
        <v>153</v>
      </c>
    </row>
    <row r="326" spans="1:16" ht="30">
      <c r="A326" s="80">
        <v>42370</v>
      </c>
      <c r="B326" s="70" t="s">
        <v>202</v>
      </c>
      <c r="C326" s="70">
        <v>894</v>
      </c>
      <c r="D326" s="70">
        <v>14746</v>
      </c>
      <c r="E326" s="70" t="s">
        <v>554</v>
      </c>
      <c r="F326" s="70" t="s">
        <v>79</v>
      </c>
      <c r="G326" s="70">
        <v>8</v>
      </c>
      <c r="H326" s="70">
        <v>1</v>
      </c>
      <c r="I326" s="70">
        <v>1</v>
      </c>
      <c r="J326" s="70">
        <v>104.6</v>
      </c>
      <c r="K326" s="70">
        <v>104.6</v>
      </c>
      <c r="L326" s="70">
        <f t="shared" si="6"/>
        <v>104.6</v>
      </c>
      <c r="M326" s="70" t="s">
        <v>76</v>
      </c>
      <c r="N326" s="70" t="s">
        <v>547</v>
      </c>
      <c r="O326" s="71">
        <v>42597</v>
      </c>
      <c r="P326" t="s">
        <v>153</v>
      </c>
    </row>
    <row r="327" spans="1:16" ht="30">
      <c r="A327" s="80">
        <v>42370</v>
      </c>
      <c r="B327" s="70" t="s">
        <v>202</v>
      </c>
      <c r="C327" s="70">
        <v>910</v>
      </c>
      <c r="D327" s="70">
        <v>67163</v>
      </c>
      <c r="E327" s="70" t="s">
        <v>555</v>
      </c>
      <c r="F327" s="70" t="s">
        <v>75</v>
      </c>
      <c r="G327" s="70">
        <v>2</v>
      </c>
      <c r="H327" s="70">
        <v>1</v>
      </c>
      <c r="I327" s="70">
        <v>1</v>
      </c>
      <c r="J327" s="72">
        <v>1257</v>
      </c>
      <c r="K327" s="72">
        <v>1257</v>
      </c>
      <c r="L327" s="70">
        <f t="shared" si="6"/>
        <v>1257</v>
      </c>
      <c r="M327" s="70" t="s">
        <v>76</v>
      </c>
      <c r="N327" s="70" t="s">
        <v>547</v>
      </c>
      <c r="O327" s="71">
        <v>42597</v>
      </c>
      <c r="P327" t="s">
        <v>153</v>
      </c>
    </row>
    <row r="328" spans="1:16" ht="30">
      <c r="A328" s="80">
        <v>42370</v>
      </c>
      <c r="B328" s="70" t="s">
        <v>249</v>
      </c>
      <c r="C328" s="70">
        <v>69</v>
      </c>
      <c r="D328" s="70">
        <v>13631</v>
      </c>
      <c r="E328" s="70" t="s">
        <v>253</v>
      </c>
      <c r="F328" s="70" t="s">
        <v>79</v>
      </c>
      <c r="G328" s="70">
        <v>8</v>
      </c>
      <c r="H328" s="70">
        <v>0</v>
      </c>
      <c r="I328" s="70">
        <v>1</v>
      </c>
      <c r="J328" s="70">
        <v>65</v>
      </c>
      <c r="K328" s="70">
        <v>0</v>
      </c>
      <c r="L328" s="70">
        <f t="shared" si="6"/>
        <v>65</v>
      </c>
      <c r="M328" s="70" t="s">
        <v>76</v>
      </c>
      <c r="N328" s="70" t="s">
        <v>556</v>
      </c>
      <c r="O328" s="71">
        <v>42597</v>
      </c>
      <c r="P328" t="s">
        <v>153</v>
      </c>
    </row>
    <row r="329" spans="1:16" ht="30">
      <c r="A329" s="80">
        <v>42370</v>
      </c>
      <c r="B329" s="70" t="s">
        <v>249</v>
      </c>
      <c r="C329" s="70">
        <v>189</v>
      </c>
      <c r="D329" s="70">
        <v>2037</v>
      </c>
      <c r="E329" s="70" t="s">
        <v>557</v>
      </c>
      <c r="F329" s="70" t="s">
        <v>109</v>
      </c>
      <c r="G329" s="70">
        <v>2</v>
      </c>
      <c r="H329" s="70">
        <v>1</v>
      </c>
      <c r="I329" s="70">
        <v>1</v>
      </c>
      <c r="J329" s="70">
        <v>18.14</v>
      </c>
      <c r="K329" s="70">
        <v>18.14</v>
      </c>
      <c r="L329" s="70">
        <f t="shared" si="6"/>
        <v>18.14</v>
      </c>
      <c r="M329" s="70" t="s">
        <v>76</v>
      </c>
      <c r="N329" s="70" t="s">
        <v>556</v>
      </c>
      <c r="O329" s="71">
        <v>42597</v>
      </c>
      <c r="P329" t="s">
        <v>153</v>
      </c>
    </row>
    <row r="330" spans="1:16" ht="30">
      <c r="A330" s="80">
        <v>42370</v>
      </c>
      <c r="B330" s="70" t="s">
        <v>249</v>
      </c>
      <c r="C330" s="70">
        <v>288</v>
      </c>
      <c r="D330" s="70">
        <v>1460</v>
      </c>
      <c r="E330" s="70" t="s">
        <v>255</v>
      </c>
      <c r="F330" s="70" t="s">
        <v>79</v>
      </c>
      <c r="G330" s="70">
        <v>106</v>
      </c>
      <c r="H330" s="70">
        <v>0</v>
      </c>
      <c r="I330" s="70">
        <v>1</v>
      </c>
      <c r="J330" s="70">
        <v>10.47</v>
      </c>
      <c r="K330" s="70">
        <v>0</v>
      </c>
      <c r="L330" s="70">
        <f t="shared" si="6"/>
        <v>10.47</v>
      </c>
      <c r="M330" s="70" t="s">
        <v>76</v>
      </c>
      <c r="N330" s="70" t="s">
        <v>556</v>
      </c>
      <c r="O330" s="71">
        <v>42597</v>
      </c>
      <c r="P330" t="s">
        <v>153</v>
      </c>
    </row>
    <row r="331" spans="1:16" ht="30">
      <c r="A331" s="80">
        <v>42370</v>
      </c>
      <c r="B331" s="70" t="s">
        <v>249</v>
      </c>
      <c r="C331" s="70">
        <v>498</v>
      </c>
      <c r="D331" s="70">
        <v>11918</v>
      </c>
      <c r="E331" s="70" t="s">
        <v>257</v>
      </c>
      <c r="F331" s="70" t="s">
        <v>79</v>
      </c>
      <c r="G331" s="70">
        <v>40</v>
      </c>
      <c r="H331" s="70">
        <v>0</v>
      </c>
      <c r="I331" s="70">
        <v>1</v>
      </c>
      <c r="J331" s="70">
        <v>40</v>
      </c>
      <c r="K331" s="70">
        <v>0</v>
      </c>
      <c r="L331" s="70">
        <f t="shared" si="6"/>
        <v>40</v>
      </c>
      <c r="M331" s="70" t="s">
        <v>76</v>
      </c>
      <c r="N331" s="70" t="s">
        <v>556</v>
      </c>
      <c r="O331" s="71">
        <v>42597</v>
      </c>
      <c r="P331" t="s">
        <v>153</v>
      </c>
    </row>
    <row r="332" spans="1:16" ht="30">
      <c r="A332" s="80">
        <v>42370</v>
      </c>
      <c r="B332" s="70" t="s">
        <v>249</v>
      </c>
      <c r="C332" s="70">
        <v>530</v>
      </c>
      <c r="D332" s="70">
        <v>67161</v>
      </c>
      <c r="E332" s="70" t="s">
        <v>558</v>
      </c>
      <c r="F332" s="70" t="s">
        <v>75</v>
      </c>
      <c r="G332" s="70">
        <v>10</v>
      </c>
      <c r="H332" s="70">
        <v>5</v>
      </c>
      <c r="I332" s="70">
        <v>1</v>
      </c>
      <c r="J332" s="70">
        <v>277</v>
      </c>
      <c r="K332" s="72">
        <v>1385</v>
      </c>
      <c r="L332" s="70">
        <f t="shared" si="6"/>
        <v>277</v>
      </c>
      <c r="M332" s="70" t="s">
        <v>76</v>
      </c>
      <c r="N332" s="70" t="s">
        <v>556</v>
      </c>
      <c r="O332" s="71">
        <v>42597</v>
      </c>
      <c r="P332" t="s">
        <v>153</v>
      </c>
    </row>
    <row r="333" spans="1:16" ht="30">
      <c r="A333" s="80">
        <v>42370</v>
      </c>
      <c r="B333" s="70" t="s">
        <v>249</v>
      </c>
      <c r="C333" s="70">
        <v>672</v>
      </c>
      <c r="D333" s="70">
        <v>31705</v>
      </c>
      <c r="E333" s="70" t="s">
        <v>559</v>
      </c>
      <c r="F333" s="70" t="s">
        <v>75</v>
      </c>
      <c r="G333" s="70">
        <v>240</v>
      </c>
      <c r="H333" s="70">
        <v>50</v>
      </c>
      <c r="I333" s="70">
        <v>25</v>
      </c>
      <c r="J333" s="70">
        <v>81.82</v>
      </c>
      <c r="K333" s="72">
        <v>4091</v>
      </c>
      <c r="L333" s="70">
        <f t="shared" si="6"/>
        <v>2045.4999999999998</v>
      </c>
      <c r="M333" s="70" t="s">
        <v>76</v>
      </c>
      <c r="N333" s="70" t="s">
        <v>556</v>
      </c>
      <c r="O333" s="71">
        <v>42597</v>
      </c>
      <c r="P333" t="s">
        <v>153</v>
      </c>
    </row>
    <row r="334" spans="1:16" ht="30">
      <c r="A334" s="80">
        <v>42370</v>
      </c>
      <c r="B334" s="70" t="s">
        <v>249</v>
      </c>
      <c r="C334" s="70">
        <v>754</v>
      </c>
      <c r="D334" s="70">
        <v>44252</v>
      </c>
      <c r="E334" s="70" t="s">
        <v>560</v>
      </c>
      <c r="F334" s="70" t="s">
        <v>75</v>
      </c>
      <c r="G334" s="70">
        <v>60</v>
      </c>
      <c r="H334" s="70">
        <v>30</v>
      </c>
      <c r="I334" s="70">
        <v>15</v>
      </c>
      <c r="J334" s="70">
        <v>33.19</v>
      </c>
      <c r="K334" s="70">
        <v>995.7</v>
      </c>
      <c r="L334" s="70">
        <f t="shared" si="6"/>
        <v>497.84999999999997</v>
      </c>
      <c r="M334" s="70" t="s">
        <v>76</v>
      </c>
      <c r="N334" s="70" t="s">
        <v>556</v>
      </c>
      <c r="O334" s="71">
        <v>42597</v>
      </c>
      <c r="P334" t="s">
        <v>153</v>
      </c>
    </row>
    <row r="335" spans="1:16" ht="30">
      <c r="A335" s="80">
        <v>42370</v>
      </c>
      <c r="B335" s="70" t="s">
        <v>249</v>
      </c>
      <c r="C335" s="70">
        <v>907</v>
      </c>
      <c r="D335" s="70">
        <v>43620</v>
      </c>
      <c r="E335" s="70" t="s">
        <v>561</v>
      </c>
      <c r="F335" s="70" t="s">
        <v>206</v>
      </c>
      <c r="G335" s="70">
        <v>2</v>
      </c>
      <c r="H335" s="70">
        <v>1</v>
      </c>
      <c r="I335" s="70">
        <v>1</v>
      </c>
      <c r="J335" s="70">
        <v>167</v>
      </c>
      <c r="K335" s="70">
        <v>167</v>
      </c>
      <c r="L335" s="70">
        <f t="shared" si="6"/>
        <v>167</v>
      </c>
      <c r="M335" s="70" t="s">
        <v>76</v>
      </c>
      <c r="N335" s="70" t="s">
        <v>556</v>
      </c>
      <c r="O335" s="71">
        <v>42597</v>
      </c>
      <c r="P335" t="s">
        <v>153</v>
      </c>
    </row>
    <row r="336" spans="1:16" ht="45">
      <c r="A336" s="80">
        <v>42370</v>
      </c>
      <c r="B336" s="70" t="s">
        <v>103</v>
      </c>
      <c r="C336" s="70">
        <v>855</v>
      </c>
      <c r="D336" s="70">
        <v>48250</v>
      </c>
      <c r="E336" s="70" t="s">
        <v>104</v>
      </c>
      <c r="F336" s="70" t="s">
        <v>75</v>
      </c>
      <c r="G336" s="70">
        <v>92</v>
      </c>
      <c r="H336" s="70">
        <v>0</v>
      </c>
      <c r="I336" s="70">
        <v>5</v>
      </c>
      <c r="J336" s="70">
        <v>280.5</v>
      </c>
      <c r="K336" s="70">
        <v>0</v>
      </c>
      <c r="L336" s="70">
        <f t="shared" si="6"/>
        <v>1402.5</v>
      </c>
      <c r="M336" s="70" t="s">
        <v>76</v>
      </c>
      <c r="N336" s="70" t="s">
        <v>562</v>
      </c>
      <c r="O336" s="71">
        <v>42597</v>
      </c>
      <c r="P336" t="s">
        <v>153</v>
      </c>
    </row>
    <row r="337" spans="1:16" ht="15">
      <c r="A337" s="80">
        <v>42401</v>
      </c>
      <c r="B337" s="70" t="s">
        <v>541</v>
      </c>
      <c r="C337" s="70">
        <v>132</v>
      </c>
      <c r="D337" s="70">
        <v>52767</v>
      </c>
      <c r="E337" s="70" t="s">
        <v>563</v>
      </c>
      <c r="F337" s="70" t="s">
        <v>75</v>
      </c>
      <c r="G337" s="70">
        <v>2</v>
      </c>
      <c r="H337" s="70">
        <v>1</v>
      </c>
      <c r="I337" s="70">
        <v>1</v>
      </c>
      <c r="J337" s="70">
        <v>60</v>
      </c>
      <c r="K337" s="70">
        <v>60</v>
      </c>
      <c r="L337" s="70">
        <f t="shared" si="6"/>
        <v>60</v>
      </c>
      <c r="M337" s="70" t="s">
        <v>76</v>
      </c>
      <c r="N337" s="70" t="s">
        <v>564</v>
      </c>
      <c r="O337" s="71">
        <v>42598</v>
      </c>
      <c r="P337" t="s">
        <v>153</v>
      </c>
    </row>
    <row r="338" spans="1:16" ht="15">
      <c r="A338" s="80">
        <v>42401</v>
      </c>
      <c r="B338" s="70" t="s">
        <v>299</v>
      </c>
      <c r="C338" s="70">
        <v>556</v>
      </c>
      <c r="D338" s="70">
        <v>26545</v>
      </c>
      <c r="E338" s="70" t="s">
        <v>565</v>
      </c>
      <c r="F338" s="70" t="s">
        <v>97</v>
      </c>
      <c r="G338" s="70">
        <v>20</v>
      </c>
      <c r="H338" s="70">
        <v>10</v>
      </c>
      <c r="I338" s="70">
        <v>3</v>
      </c>
      <c r="J338" s="70">
        <v>39.9</v>
      </c>
      <c r="K338" s="70">
        <v>399</v>
      </c>
      <c r="L338" s="70">
        <f t="shared" si="6"/>
        <v>119.69999999999999</v>
      </c>
      <c r="M338" s="70" t="s">
        <v>76</v>
      </c>
      <c r="N338" s="70" t="s">
        <v>566</v>
      </c>
      <c r="O338" s="71">
        <v>42598</v>
      </c>
      <c r="P338" t="s">
        <v>153</v>
      </c>
    </row>
    <row r="339" spans="1:16" ht="165">
      <c r="A339" s="80">
        <v>42401</v>
      </c>
      <c r="B339" s="70" t="s">
        <v>567</v>
      </c>
      <c r="C339" s="70">
        <v>383</v>
      </c>
      <c r="D339" s="70">
        <v>66970</v>
      </c>
      <c r="E339" s="70" t="s">
        <v>568</v>
      </c>
      <c r="F339" s="70" t="s">
        <v>48</v>
      </c>
      <c r="G339" s="70">
        <v>2</v>
      </c>
      <c r="H339" s="70">
        <v>1</v>
      </c>
      <c r="I339" s="70">
        <v>1</v>
      </c>
      <c r="J339" s="72">
        <v>2340</v>
      </c>
      <c r="K339" s="72">
        <v>2340</v>
      </c>
      <c r="L339" s="70">
        <f t="shared" si="6"/>
        <v>2340</v>
      </c>
      <c r="M339" s="70" t="s">
        <v>76</v>
      </c>
      <c r="N339" s="70" t="s">
        <v>569</v>
      </c>
      <c r="O339" s="71">
        <v>42598</v>
      </c>
      <c r="P339" t="s">
        <v>153</v>
      </c>
    </row>
    <row r="340" spans="1:23" ht="15">
      <c r="A340" s="80">
        <v>42401</v>
      </c>
      <c r="B340" s="70" t="s">
        <v>570</v>
      </c>
      <c r="C340" s="70">
        <v>282</v>
      </c>
      <c r="D340" s="70">
        <v>19085</v>
      </c>
      <c r="E340" s="70" t="s">
        <v>571</v>
      </c>
      <c r="F340" s="70" t="s">
        <v>97</v>
      </c>
      <c r="G340" s="70">
        <v>160</v>
      </c>
      <c r="H340" s="70">
        <v>30</v>
      </c>
      <c r="I340" s="70">
        <v>15</v>
      </c>
      <c r="J340" s="70">
        <v>8.7</v>
      </c>
      <c r="K340" s="70">
        <v>261</v>
      </c>
      <c r="L340" s="70">
        <f t="shared" si="6"/>
        <v>130.5</v>
      </c>
      <c r="M340" s="70" t="s">
        <v>76</v>
      </c>
      <c r="N340" s="70" t="s">
        <v>572</v>
      </c>
      <c r="O340" s="71">
        <v>42598</v>
      </c>
      <c r="P340" t="s">
        <v>153</v>
      </c>
      <c r="W340" s="63"/>
    </row>
    <row r="341" spans="1:16" ht="120">
      <c r="A341" s="80">
        <v>42401</v>
      </c>
      <c r="B341" s="70" t="s">
        <v>302</v>
      </c>
      <c r="C341" s="70">
        <v>416</v>
      </c>
      <c r="D341" s="70">
        <v>57462</v>
      </c>
      <c r="E341" s="70" t="s">
        <v>573</v>
      </c>
      <c r="F341" s="70" t="s">
        <v>48</v>
      </c>
      <c r="G341" s="70">
        <v>200</v>
      </c>
      <c r="H341" s="70">
        <v>100</v>
      </c>
      <c r="I341" s="70">
        <v>50</v>
      </c>
      <c r="J341" s="70">
        <v>6</v>
      </c>
      <c r="K341" s="70">
        <v>600</v>
      </c>
      <c r="L341" s="70">
        <f t="shared" si="6"/>
        <v>300</v>
      </c>
      <c r="M341" s="70" t="s">
        <v>76</v>
      </c>
      <c r="N341" s="70" t="s">
        <v>574</v>
      </c>
      <c r="O341" s="71">
        <v>42598</v>
      </c>
      <c r="P341" t="s">
        <v>153</v>
      </c>
    </row>
    <row r="342" spans="1:16" ht="45">
      <c r="A342" s="80">
        <v>42401</v>
      </c>
      <c r="B342" s="70" t="s">
        <v>302</v>
      </c>
      <c r="C342" s="70">
        <v>534</v>
      </c>
      <c r="D342" s="70">
        <v>20139</v>
      </c>
      <c r="E342" s="70" t="s">
        <v>306</v>
      </c>
      <c r="F342" s="70" t="s">
        <v>79</v>
      </c>
      <c r="G342" s="70">
        <v>600</v>
      </c>
      <c r="H342" s="70">
        <v>0</v>
      </c>
      <c r="I342" s="70">
        <v>15</v>
      </c>
      <c r="J342" s="70">
        <v>18.59</v>
      </c>
      <c r="K342" s="70">
        <v>0</v>
      </c>
      <c r="L342" s="70">
        <f t="shared" si="6"/>
        <v>278.85</v>
      </c>
      <c r="M342" s="70" t="s">
        <v>76</v>
      </c>
      <c r="N342" s="70" t="s">
        <v>574</v>
      </c>
      <c r="O342" s="71">
        <v>42598</v>
      </c>
      <c r="P342" t="s">
        <v>153</v>
      </c>
    </row>
    <row r="343" spans="1:23" ht="45">
      <c r="A343" s="80">
        <v>42401</v>
      </c>
      <c r="B343" s="70" t="s">
        <v>307</v>
      </c>
      <c r="C343" s="70">
        <v>419</v>
      </c>
      <c r="D343" s="70">
        <v>44685</v>
      </c>
      <c r="E343" s="70" t="s">
        <v>575</v>
      </c>
      <c r="F343" s="70" t="s">
        <v>129</v>
      </c>
      <c r="G343" s="70">
        <v>66</v>
      </c>
      <c r="H343" s="70">
        <v>33</v>
      </c>
      <c r="I343" s="70">
        <v>15</v>
      </c>
      <c r="J343" s="70">
        <v>30</v>
      </c>
      <c r="K343" s="70">
        <v>990</v>
      </c>
      <c r="L343" s="70">
        <f t="shared" si="6"/>
        <v>450</v>
      </c>
      <c r="M343" s="70" t="s">
        <v>76</v>
      </c>
      <c r="N343" s="70" t="s">
        <v>576</v>
      </c>
      <c r="O343" s="71">
        <v>42598</v>
      </c>
      <c r="P343" t="s">
        <v>153</v>
      </c>
      <c r="W343" s="63"/>
    </row>
    <row r="344" spans="1:23" ht="120">
      <c r="A344" s="80">
        <v>42401</v>
      </c>
      <c r="B344" s="70" t="s">
        <v>307</v>
      </c>
      <c r="C344" s="70">
        <v>425</v>
      </c>
      <c r="D344" s="70">
        <v>52747</v>
      </c>
      <c r="E344" s="70" t="s">
        <v>577</v>
      </c>
      <c r="F344" s="70" t="s">
        <v>129</v>
      </c>
      <c r="G344" s="70">
        <v>20</v>
      </c>
      <c r="H344" s="70">
        <v>10</v>
      </c>
      <c r="I344" s="70">
        <v>5</v>
      </c>
      <c r="J344" s="70">
        <v>190</v>
      </c>
      <c r="K344" s="72">
        <v>1900</v>
      </c>
      <c r="L344" s="70">
        <f t="shared" si="6"/>
        <v>950</v>
      </c>
      <c r="M344" s="70" t="s">
        <v>76</v>
      </c>
      <c r="N344" s="70" t="s">
        <v>576</v>
      </c>
      <c r="O344" s="71">
        <v>42598</v>
      </c>
      <c r="P344" t="s">
        <v>153</v>
      </c>
      <c r="W344" s="63"/>
    </row>
    <row r="345" spans="1:16" ht="60">
      <c r="A345" s="80">
        <v>42401</v>
      </c>
      <c r="B345" s="70" t="s">
        <v>307</v>
      </c>
      <c r="C345" s="70">
        <v>448</v>
      </c>
      <c r="D345" s="70">
        <v>51504</v>
      </c>
      <c r="E345" s="70" t="s">
        <v>313</v>
      </c>
      <c r="F345" s="70" t="s">
        <v>129</v>
      </c>
      <c r="G345" s="70">
        <v>70</v>
      </c>
      <c r="H345" s="70">
        <v>0</v>
      </c>
      <c r="I345" s="70">
        <v>5</v>
      </c>
      <c r="J345" s="70">
        <v>30</v>
      </c>
      <c r="K345" s="70">
        <v>0</v>
      </c>
      <c r="L345" s="70">
        <f t="shared" si="6"/>
        <v>150</v>
      </c>
      <c r="M345" s="70" t="s">
        <v>76</v>
      </c>
      <c r="N345" s="70" t="s">
        <v>576</v>
      </c>
      <c r="O345" s="71">
        <v>42598</v>
      </c>
      <c r="P345" t="s">
        <v>153</v>
      </c>
    </row>
    <row r="346" spans="1:23" ht="60">
      <c r="A346" s="80">
        <v>42401</v>
      </c>
      <c r="B346" s="70" t="s">
        <v>317</v>
      </c>
      <c r="C346" s="70">
        <v>417</v>
      </c>
      <c r="D346" s="70">
        <v>44841</v>
      </c>
      <c r="E346" s="70" t="s">
        <v>318</v>
      </c>
      <c r="F346" s="70" t="s">
        <v>97</v>
      </c>
      <c r="G346" s="70">
        <v>18</v>
      </c>
      <c r="H346" s="70">
        <v>0</v>
      </c>
      <c r="I346" s="70">
        <v>3</v>
      </c>
      <c r="J346" s="70">
        <v>375</v>
      </c>
      <c r="K346" s="70">
        <v>0</v>
      </c>
      <c r="L346" s="70">
        <f t="shared" si="6"/>
        <v>1125</v>
      </c>
      <c r="M346" s="70" t="s">
        <v>76</v>
      </c>
      <c r="N346" s="70" t="s">
        <v>578</v>
      </c>
      <c r="O346" s="71">
        <v>42598</v>
      </c>
      <c r="P346" t="s">
        <v>153</v>
      </c>
      <c r="W346" s="63"/>
    </row>
    <row r="347" spans="1:16" ht="30">
      <c r="A347" s="80">
        <v>42401</v>
      </c>
      <c r="B347" s="70" t="s">
        <v>202</v>
      </c>
      <c r="C347" s="70">
        <v>128</v>
      </c>
      <c r="D347" s="70">
        <v>62774</v>
      </c>
      <c r="E347" s="70" t="s">
        <v>579</v>
      </c>
      <c r="F347" s="70" t="s">
        <v>79</v>
      </c>
      <c r="G347" s="70">
        <v>2</v>
      </c>
      <c r="H347" s="70">
        <v>1</v>
      </c>
      <c r="I347" s="70">
        <v>1</v>
      </c>
      <c r="J347" s="70">
        <v>9.98</v>
      </c>
      <c r="K347" s="70">
        <v>9.98</v>
      </c>
      <c r="L347" s="70">
        <f t="shared" si="6"/>
        <v>9.98</v>
      </c>
      <c r="M347" s="70" t="s">
        <v>76</v>
      </c>
      <c r="N347" s="70" t="s">
        <v>580</v>
      </c>
      <c r="O347" s="71">
        <v>42598</v>
      </c>
      <c r="P347" t="s">
        <v>153</v>
      </c>
    </row>
    <row r="348" spans="1:16" ht="45">
      <c r="A348" s="80">
        <v>42401</v>
      </c>
      <c r="B348" s="70" t="s">
        <v>339</v>
      </c>
      <c r="C348" s="70">
        <v>270</v>
      </c>
      <c r="D348" s="70">
        <v>8054</v>
      </c>
      <c r="E348" s="70" t="s">
        <v>391</v>
      </c>
      <c r="F348" s="70" t="s">
        <v>97</v>
      </c>
      <c r="G348" s="70">
        <v>204</v>
      </c>
      <c r="H348" s="70">
        <v>0</v>
      </c>
      <c r="I348" s="70">
        <v>5</v>
      </c>
      <c r="J348" s="70">
        <v>2.9</v>
      </c>
      <c r="K348" s="70">
        <v>0</v>
      </c>
      <c r="L348" s="70">
        <f t="shared" si="6"/>
        <v>14.5</v>
      </c>
      <c r="M348" s="70" t="s">
        <v>76</v>
      </c>
      <c r="N348" s="70" t="s">
        <v>581</v>
      </c>
      <c r="O348" s="71">
        <v>42598</v>
      </c>
      <c r="P348" t="s">
        <v>153</v>
      </c>
    </row>
    <row r="349" spans="1:16" ht="75">
      <c r="A349" s="80">
        <v>42401</v>
      </c>
      <c r="B349" s="70" t="s">
        <v>339</v>
      </c>
      <c r="C349" s="70">
        <v>279</v>
      </c>
      <c r="D349" s="70">
        <v>8071</v>
      </c>
      <c r="E349" s="70" t="s">
        <v>396</v>
      </c>
      <c r="F349" s="70" t="s">
        <v>97</v>
      </c>
      <c r="G349" s="70">
        <v>128</v>
      </c>
      <c r="H349" s="70">
        <v>0</v>
      </c>
      <c r="I349" s="70">
        <v>16</v>
      </c>
      <c r="J349" s="70">
        <v>2.95</v>
      </c>
      <c r="K349" s="70">
        <v>0</v>
      </c>
      <c r="L349" s="70">
        <f t="shared" si="6"/>
        <v>47.2</v>
      </c>
      <c r="M349" s="70" t="s">
        <v>76</v>
      </c>
      <c r="N349" s="70" t="s">
        <v>581</v>
      </c>
      <c r="O349" s="71">
        <v>42598</v>
      </c>
      <c r="P349" t="s">
        <v>153</v>
      </c>
    </row>
    <row r="350" spans="1:16" ht="15">
      <c r="A350" s="80">
        <v>42401</v>
      </c>
      <c r="B350" s="70" t="s">
        <v>339</v>
      </c>
      <c r="C350" s="70">
        <v>343</v>
      </c>
      <c r="D350" s="70">
        <v>12285</v>
      </c>
      <c r="E350" s="70" t="s">
        <v>582</v>
      </c>
      <c r="F350" s="70" t="s">
        <v>97</v>
      </c>
      <c r="G350" s="70">
        <v>610</v>
      </c>
      <c r="H350" s="70">
        <v>5</v>
      </c>
      <c r="I350" s="70">
        <v>3</v>
      </c>
      <c r="J350" s="70">
        <v>6.6</v>
      </c>
      <c r="K350" s="70">
        <v>33</v>
      </c>
      <c r="L350" s="70">
        <f t="shared" si="6"/>
        <v>19.799999999999997</v>
      </c>
      <c r="M350" s="70" t="s">
        <v>76</v>
      </c>
      <c r="N350" s="70" t="s">
        <v>581</v>
      </c>
      <c r="O350" s="71">
        <v>42598</v>
      </c>
      <c r="P350" t="s">
        <v>153</v>
      </c>
    </row>
    <row r="351" spans="1:16" ht="30">
      <c r="A351" s="80">
        <v>42401</v>
      </c>
      <c r="B351" s="70" t="s">
        <v>339</v>
      </c>
      <c r="C351" s="70">
        <v>365</v>
      </c>
      <c r="D351" s="70">
        <v>26522</v>
      </c>
      <c r="E351" s="70" t="s">
        <v>583</v>
      </c>
      <c r="F351" s="70" t="s">
        <v>97</v>
      </c>
      <c r="G351" s="70">
        <v>14</v>
      </c>
      <c r="H351" s="70">
        <v>2</v>
      </c>
      <c r="I351" s="70">
        <v>1</v>
      </c>
      <c r="J351" s="70">
        <v>55</v>
      </c>
      <c r="K351" s="70">
        <v>110</v>
      </c>
      <c r="L351" s="70">
        <f t="shared" si="6"/>
        <v>55</v>
      </c>
      <c r="M351" s="70" t="s">
        <v>76</v>
      </c>
      <c r="N351" s="70" t="s">
        <v>581</v>
      </c>
      <c r="O351" s="71">
        <v>42598</v>
      </c>
      <c r="P351" t="s">
        <v>153</v>
      </c>
    </row>
    <row r="352" spans="1:16" ht="30">
      <c r="A352" s="80">
        <v>42401</v>
      </c>
      <c r="B352" s="70" t="s">
        <v>339</v>
      </c>
      <c r="C352" s="70">
        <v>387</v>
      </c>
      <c r="D352" s="70">
        <v>62695</v>
      </c>
      <c r="E352" s="70" t="s">
        <v>131</v>
      </c>
      <c r="F352" s="70" t="s">
        <v>129</v>
      </c>
      <c r="G352" s="70">
        <v>680</v>
      </c>
      <c r="H352" s="70">
        <v>0</v>
      </c>
      <c r="I352" s="70">
        <v>20</v>
      </c>
      <c r="J352" s="70">
        <v>15.1</v>
      </c>
      <c r="K352" s="70">
        <v>0</v>
      </c>
      <c r="L352" s="70">
        <f t="shared" si="6"/>
        <v>302</v>
      </c>
      <c r="M352" s="70" t="s">
        <v>76</v>
      </c>
      <c r="N352" s="70" t="s">
        <v>581</v>
      </c>
      <c r="O352" s="71">
        <v>42598</v>
      </c>
      <c r="P352" t="s">
        <v>153</v>
      </c>
    </row>
    <row r="353" spans="1:16" ht="30">
      <c r="A353" s="80">
        <v>42401</v>
      </c>
      <c r="B353" s="70" t="s">
        <v>339</v>
      </c>
      <c r="C353" s="70">
        <v>388</v>
      </c>
      <c r="D353" s="70">
        <v>64888</v>
      </c>
      <c r="E353" s="70" t="s">
        <v>410</v>
      </c>
      <c r="F353" s="70" t="s">
        <v>129</v>
      </c>
      <c r="G353" s="70">
        <v>460</v>
      </c>
      <c r="H353" s="70">
        <v>0</v>
      </c>
      <c r="I353" s="70">
        <v>20</v>
      </c>
      <c r="J353" s="70">
        <v>12.2</v>
      </c>
      <c r="K353" s="70">
        <v>0</v>
      </c>
      <c r="L353" s="70">
        <f t="shared" si="6"/>
        <v>244</v>
      </c>
      <c r="M353" s="70" t="s">
        <v>76</v>
      </c>
      <c r="N353" s="70" t="s">
        <v>581</v>
      </c>
      <c r="O353" s="71">
        <v>42598</v>
      </c>
      <c r="P353" t="s">
        <v>153</v>
      </c>
    </row>
    <row r="354" spans="1:16" ht="45">
      <c r="A354" s="80">
        <v>42401</v>
      </c>
      <c r="B354" s="70" t="s">
        <v>339</v>
      </c>
      <c r="C354" s="70">
        <v>395</v>
      </c>
      <c r="D354" s="70">
        <v>47137</v>
      </c>
      <c r="E354" s="70" t="s">
        <v>415</v>
      </c>
      <c r="F354" s="70" t="s">
        <v>48</v>
      </c>
      <c r="G354" s="70">
        <v>124</v>
      </c>
      <c r="H354" s="70">
        <v>0</v>
      </c>
      <c r="I354" s="70">
        <v>2</v>
      </c>
      <c r="J354" s="70">
        <v>7.2</v>
      </c>
      <c r="K354" s="70">
        <v>0</v>
      </c>
      <c r="L354" s="70">
        <f t="shared" si="6"/>
        <v>14.4</v>
      </c>
      <c r="M354" s="70" t="s">
        <v>76</v>
      </c>
      <c r="N354" s="70" t="s">
        <v>581</v>
      </c>
      <c r="O354" s="71">
        <v>42598</v>
      </c>
      <c r="P354" t="s">
        <v>153</v>
      </c>
    </row>
    <row r="355" spans="1:16" ht="45">
      <c r="A355" s="80">
        <v>42401</v>
      </c>
      <c r="B355" s="70" t="s">
        <v>339</v>
      </c>
      <c r="C355" s="70">
        <v>396</v>
      </c>
      <c r="D355" s="70">
        <v>47138</v>
      </c>
      <c r="E355" s="70" t="s">
        <v>416</v>
      </c>
      <c r="F355" s="70" t="s">
        <v>48</v>
      </c>
      <c r="G355" s="70">
        <v>54</v>
      </c>
      <c r="H355" s="70">
        <v>0</v>
      </c>
      <c r="I355" s="70">
        <v>2</v>
      </c>
      <c r="J355" s="70">
        <v>8.95</v>
      </c>
      <c r="K355" s="70">
        <v>0</v>
      </c>
      <c r="L355" s="70">
        <f t="shared" si="6"/>
        <v>17.9</v>
      </c>
      <c r="M355" s="70" t="s">
        <v>76</v>
      </c>
      <c r="N355" s="70" t="s">
        <v>581</v>
      </c>
      <c r="O355" s="71">
        <v>42598</v>
      </c>
      <c r="P355" t="s">
        <v>153</v>
      </c>
    </row>
    <row r="356" spans="1:16" ht="45">
      <c r="A356" s="80">
        <v>42401</v>
      </c>
      <c r="B356" s="70" t="s">
        <v>339</v>
      </c>
      <c r="C356" s="70">
        <v>502</v>
      </c>
      <c r="D356" s="70">
        <v>44845</v>
      </c>
      <c r="E356" s="70" t="s">
        <v>584</v>
      </c>
      <c r="F356" s="70" t="s">
        <v>97</v>
      </c>
      <c r="G356" s="70">
        <v>12</v>
      </c>
      <c r="H356" s="70">
        <v>4</v>
      </c>
      <c r="I356" s="70">
        <v>4</v>
      </c>
      <c r="J356" s="70">
        <v>527</v>
      </c>
      <c r="K356" s="72">
        <v>2108</v>
      </c>
      <c r="L356" s="70">
        <f t="shared" si="6"/>
        <v>2108</v>
      </c>
      <c r="M356" s="70" t="s">
        <v>76</v>
      </c>
      <c r="N356" s="70" t="s">
        <v>581</v>
      </c>
      <c r="O356" s="71">
        <v>42598</v>
      </c>
      <c r="P356" t="s">
        <v>153</v>
      </c>
    </row>
    <row r="357" spans="1:20" ht="90">
      <c r="A357" s="80">
        <v>42401</v>
      </c>
      <c r="B357" s="70" t="s">
        <v>267</v>
      </c>
      <c r="C357" s="70">
        <v>398</v>
      </c>
      <c r="D357" s="70">
        <v>65086</v>
      </c>
      <c r="E357" s="70" t="s">
        <v>585</v>
      </c>
      <c r="F357" s="70" t="s">
        <v>48</v>
      </c>
      <c r="G357" s="70">
        <v>800</v>
      </c>
      <c r="H357" s="70">
        <v>300</v>
      </c>
      <c r="I357" s="70">
        <v>150</v>
      </c>
      <c r="J357" s="70">
        <v>5.6</v>
      </c>
      <c r="K357" s="72">
        <v>1680</v>
      </c>
      <c r="L357" s="70">
        <f t="shared" si="6"/>
        <v>840</v>
      </c>
      <c r="M357" s="70" t="s">
        <v>76</v>
      </c>
      <c r="N357" s="70" t="s">
        <v>586</v>
      </c>
      <c r="O357" s="71">
        <v>42598</v>
      </c>
      <c r="P357" t="s">
        <v>153</v>
      </c>
      <c r="T357" s="63"/>
    </row>
    <row r="358" spans="1:16" ht="15">
      <c r="A358" s="80">
        <v>42401</v>
      </c>
      <c r="B358" s="70" t="s">
        <v>267</v>
      </c>
      <c r="C358" s="70">
        <v>399</v>
      </c>
      <c r="D358" s="70">
        <v>63053</v>
      </c>
      <c r="E358" s="70" t="s">
        <v>587</v>
      </c>
      <c r="F358" s="70" t="s">
        <v>48</v>
      </c>
      <c r="G358" s="70">
        <v>200</v>
      </c>
      <c r="H358" s="70">
        <v>100</v>
      </c>
      <c r="I358" s="70">
        <v>50</v>
      </c>
      <c r="J358" s="70">
        <v>6.45</v>
      </c>
      <c r="K358" s="70">
        <v>645</v>
      </c>
      <c r="L358" s="70">
        <f t="shared" si="6"/>
        <v>322.5</v>
      </c>
      <c r="M358" s="70" t="s">
        <v>76</v>
      </c>
      <c r="N358" s="70" t="s">
        <v>586</v>
      </c>
      <c r="O358" s="71">
        <v>42598</v>
      </c>
      <c r="P358" t="s">
        <v>153</v>
      </c>
    </row>
    <row r="359" spans="1:16" ht="30">
      <c r="A359" s="80">
        <v>42401</v>
      </c>
      <c r="B359" s="70" t="s">
        <v>267</v>
      </c>
      <c r="C359" s="70">
        <v>401</v>
      </c>
      <c r="D359" s="70">
        <v>24670</v>
      </c>
      <c r="E359" s="70" t="s">
        <v>451</v>
      </c>
      <c r="F359" s="70" t="s">
        <v>48</v>
      </c>
      <c r="G359" s="70">
        <v>1240</v>
      </c>
      <c r="H359" s="70">
        <v>0</v>
      </c>
      <c r="I359" s="70">
        <v>150</v>
      </c>
      <c r="J359" s="70">
        <v>5</v>
      </c>
      <c r="K359" s="70">
        <v>0</v>
      </c>
      <c r="L359" s="70">
        <f t="shared" si="6"/>
        <v>750</v>
      </c>
      <c r="M359" s="70" t="s">
        <v>76</v>
      </c>
      <c r="N359" s="70" t="s">
        <v>586</v>
      </c>
      <c r="O359" s="71">
        <v>42598</v>
      </c>
      <c r="P359" t="s">
        <v>153</v>
      </c>
    </row>
    <row r="360" spans="1:16" ht="120">
      <c r="A360" s="80">
        <v>42401</v>
      </c>
      <c r="B360" s="70" t="s">
        <v>267</v>
      </c>
      <c r="C360" s="70">
        <v>424</v>
      </c>
      <c r="D360" s="70">
        <v>52745</v>
      </c>
      <c r="E360" s="70" t="s">
        <v>588</v>
      </c>
      <c r="F360" s="70" t="s">
        <v>129</v>
      </c>
      <c r="G360" s="70">
        <v>30</v>
      </c>
      <c r="H360" s="70">
        <v>10</v>
      </c>
      <c r="I360" s="70">
        <v>5</v>
      </c>
      <c r="J360" s="70">
        <v>228</v>
      </c>
      <c r="K360" s="72">
        <v>2280</v>
      </c>
      <c r="L360" s="70">
        <f t="shared" si="6"/>
        <v>1140</v>
      </c>
      <c r="M360" s="70" t="s">
        <v>76</v>
      </c>
      <c r="N360" s="70" t="s">
        <v>586</v>
      </c>
      <c r="O360" s="71">
        <v>42598</v>
      </c>
      <c r="P360" t="s">
        <v>153</v>
      </c>
    </row>
    <row r="361" spans="1:16" ht="45">
      <c r="A361" s="80">
        <v>42401</v>
      </c>
      <c r="B361" s="70" t="s">
        <v>267</v>
      </c>
      <c r="C361" s="70">
        <v>535</v>
      </c>
      <c r="D361" s="70">
        <v>20140</v>
      </c>
      <c r="E361" s="70" t="s">
        <v>456</v>
      </c>
      <c r="F361" s="70" t="s">
        <v>79</v>
      </c>
      <c r="G361" s="70">
        <v>416</v>
      </c>
      <c r="H361" s="70">
        <v>0</v>
      </c>
      <c r="I361" s="70">
        <v>15</v>
      </c>
      <c r="J361" s="70">
        <v>27</v>
      </c>
      <c r="K361" s="70">
        <v>0</v>
      </c>
      <c r="L361" s="70">
        <f t="shared" si="6"/>
        <v>405</v>
      </c>
      <c r="M361" s="70" t="s">
        <v>76</v>
      </c>
      <c r="N361" s="70" t="s">
        <v>586</v>
      </c>
      <c r="O361" s="71">
        <v>42598</v>
      </c>
      <c r="P361" t="s">
        <v>153</v>
      </c>
    </row>
    <row r="362" spans="1:16" ht="30">
      <c r="A362" s="80">
        <v>42430</v>
      </c>
      <c r="B362" s="70" t="s">
        <v>477</v>
      </c>
      <c r="C362" s="70">
        <v>241</v>
      </c>
      <c r="D362" s="70">
        <v>23797</v>
      </c>
      <c r="E362" s="70" t="s">
        <v>481</v>
      </c>
      <c r="F362" s="70" t="s">
        <v>97</v>
      </c>
      <c r="G362" s="70">
        <v>1332</v>
      </c>
      <c r="H362" s="70">
        <v>0</v>
      </c>
      <c r="I362" s="70">
        <v>10</v>
      </c>
      <c r="J362" s="70">
        <v>16.53</v>
      </c>
      <c r="K362" s="70">
        <v>0</v>
      </c>
      <c r="L362" s="70">
        <f t="shared" si="6"/>
        <v>165.3</v>
      </c>
      <c r="M362" s="70" t="s">
        <v>76</v>
      </c>
      <c r="N362" s="70" t="s">
        <v>589</v>
      </c>
      <c r="O362" s="71">
        <v>42598</v>
      </c>
      <c r="P362" t="s">
        <v>153</v>
      </c>
    </row>
    <row r="363" spans="1:16" ht="30">
      <c r="A363" s="80">
        <v>42430</v>
      </c>
      <c r="B363" s="70" t="s">
        <v>477</v>
      </c>
      <c r="C363" s="70">
        <v>403</v>
      </c>
      <c r="D363" s="70">
        <v>8131</v>
      </c>
      <c r="E363" s="70" t="s">
        <v>590</v>
      </c>
      <c r="F363" s="70" t="s">
        <v>75</v>
      </c>
      <c r="G363" s="70">
        <v>490</v>
      </c>
      <c r="H363" s="70">
        <v>20</v>
      </c>
      <c r="I363" s="70">
        <v>10</v>
      </c>
      <c r="J363" s="70">
        <v>2.95</v>
      </c>
      <c r="K363" s="70">
        <v>59</v>
      </c>
      <c r="L363" s="70">
        <f t="shared" si="6"/>
        <v>29.5</v>
      </c>
      <c r="M363" s="70" t="s">
        <v>76</v>
      </c>
      <c r="N363" s="70" t="s">
        <v>589</v>
      </c>
      <c r="O363" s="71">
        <v>42598</v>
      </c>
      <c r="P363" t="s">
        <v>153</v>
      </c>
    </row>
    <row r="364" spans="1:16" ht="30">
      <c r="A364" s="80">
        <v>42430</v>
      </c>
      <c r="B364" s="70" t="s">
        <v>483</v>
      </c>
      <c r="C364" s="70">
        <v>237</v>
      </c>
      <c r="D364" s="70">
        <v>23804</v>
      </c>
      <c r="E364" s="70" t="s">
        <v>484</v>
      </c>
      <c r="F364" s="70" t="s">
        <v>97</v>
      </c>
      <c r="G364" s="70">
        <v>274</v>
      </c>
      <c r="H364" s="70">
        <v>0</v>
      </c>
      <c r="I364" s="70">
        <v>8</v>
      </c>
      <c r="J364" s="70">
        <v>22.15</v>
      </c>
      <c r="K364" s="70">
        <v>0</v>
      </c>
      <c r="L364" s="70">
        <f t="shared" si="6"/>
        <v>177.2</v>
      </c>
      <c r="M364" s="70" t="s">
        <v>76</v>
      </c>
      <c r="N364" s="70" t="s">
        <v>591</v>
      </c>
      <c r="O364" s="71">
        <v>42598</v>
      </c>
      <c r="P364" t="s">
        <v>153</v>
      </c>
    </row>
    <row r="365" spans="1:16" ht="30">
      <c r="A365" s="80">
        <v>42430</v>
      </c>
      <c r="B365" s="70" t="s">
        <v>483</v>
      </c>
      <c r="C365" s="70">
        <v>243</v>
      </c>
      <c r="D365" s="70">
        <v>23800</v>
      </c>
      <c r="E365" s="70" t="s">
        <v>592</v>
      </c>
      <c r="F365" s="70" t="s">
        <v>97</v>
      </c>
      <c r="G365" s="70">
        <v>50</v>
      </c>
      <c r="H365" s="70">
        <v>5</v>
      </c>
      <c r="I365" s="70">
        <v>3</v>
      </c>
      <c r="J365" s="70">
        <v>16.5</v>
      </c>
      <c r="K365" s="70">
        <v>82.5</v>
      </c>
      <c r="L365" s="70">
        <f t="shared" si="6"/>
        <v>49.5</v>
      </c>
      <c r="M365" s="70" t="s">
        <v>76</v>
      </c>
      <c r="N365" s="70" t="s">
        <v>591</v>
      </c>
      <c r="O365" s="71">
        <v>42598</v>
      </c>
      <c r="P365" t="s">
        <v>153</v>
      </c>
    </row>
    <row r="366" spans="1:16" ht="90">
      <c r="A366" s="80">
        <v>42430</v>
      </c>
      <c r="B366" s="70" t="s">
        <v>335</v>
      </c>
      <c r="C366" s="70">
        <v>54</v>
      </c>
      <c r="D366" s="70">
        <v>28429</v>
      </c>
      <c r="E366" s="70" t="s">
        <v>500</v>
      </c>
      <c r="F366" s="70" t="s">
        <v>48</v>
      </c>
      <c r="G366" s="70">
        <v>56</v>
      </c>
      <c r="H366" s="70">
        <v>0</v>
      </c>
      <c r="I366" s="70">
        <v>1</v>
      </c>
      <c r="J366" s="70">
        <v>37.2</v>
      </c>
      <c r="K366" s="70">
        <v>0</v>
      </c>
      <c r="L366" s="70">
        <f t="shared" si="6"/>
        <v>37.2</v>
      </c>
      <c r="M366" s="70" t="s">
        <v>76</v>
      </c>
      <c r="N366" s="70" t="s">
        <v>593</v>
      </c>
      <c r="O366" s="71">
        <v>42598</v>
      </c>
      <c r="P366" t="s">
        <v>153</v>
      </c>
    </row>
    <row r="367" spans="1:16" ht="30">
      <c r="A367" s="80">
        <v>42430</v>
      </c>
      <c r="B367" s="70" t="s">
        <v>523</v>
      </c>
      <c r="C367" s="70">
        <v>235</v>
      </c>
      <c r="D367" s="70">
        <v>23802</v>
      </c>
      <c r="E367" s="70" t="s">
        <v>531</v>
      </c>
      <c r="F367" s="70" t="s">
        <v>97</v>
      </c>
      <c r="G367" s="70">
        <v>416</v>
      </c>
      <c r="H367" s="70">
        <v>0</v>
      </c>
      <c r="I367" s="70">
        <v>8</v>
      </c>
      <c r="J367" s="70">
        <v>16.5</v>
      </c>
      <c r="K367" s="70">
        <v>0</v>
      </c>
      <c r="L367" s="70">
        <f t="shared" si="6"/>
        <v>132</v>
      </c>
      <c r="M367" s="70" t="s">
        <v>76</v>
      </c>
      <c r="N367" s="70" t="s">
        <v>594</v>
      </c>
      <c r="O367" s="71">
        <v>42598</v>
      </c>
      <c r="P367" t="s">
        <v>153</v>
      </c>
    </row>
    <row r="368" spans="1:16" ht="30">
      <c r="A368" s="80">
        <v>42430</v>
      </c>
      <c r="B368" s="70" t="s">
        <v>523</v>
      </c>
      <c r="C368" s="70">
        <v>236</v>
      </c>
      <c r="D368" s="70">
        <v>23803</v>
      </c>
      <c r="E368" s="70" t="s">
        <v>532</v>
      </c>
      <c r="F368" s="70" t="s">
        <v>97</v>
      </c>
      <c r="G368" s="70">
        <v>494</v>
      </c>
      <c r="H368" s="70">
        <v>0</v>
      </c>
      <c r="I368" s="70">
        <v>8</v>
      </c>
      <c r="J368" s="70">
        <v>16.5</v>
      </c>
      <c r="K368" s="70">
        <v>0</v>
      </c>
      <c r="L368" s="70">
        <f t="shared" si="6"/>
        <v>132</v>
      </c>
      <c r="M368" s="70" t="s">
        <v>76</v>
      </c>
      <c r="N368" s="70" t="s">
        <v>594</v>
      </c>
      <c r="O368" s="71">
        <v>42598</v>
      </c>
      <c r="P368" t="s">
        <v>153</v>
      </c>
    </row>
    <row r="369" spans="1:16" ht="30">
      <c r="A369" s="80">
        <v>42430</v>
      </c>
      <c r="B369" s="70" t="s">
        <v>523</v>
      </c>
      <c r="C369" s="70">
        <v>239</v>
      </c>
      <c r="D369" s="70">
        <v>23798</v>
      </c>
      <c r="E369" s="70" t="s">
        <v>533</v>
      </c>
      <c r="F369" s="70" t="s">
        <v>97</v>
      </c>
      <c r="G369" s="70">
        <v>250</v>
      </c>
      <c r="H369" s="70">
        <v>0</v>
      </c>
      <c r="I369" s="70">
        <v>8</v>
      </c>
      <c r="J369" s="70">
        <v>15.94</v>
      </c>
      <c r="K369" s="70">
        <v>0</v>
      </c>
      <c r="L369" s="70">
        <f t="shared" si="6"/>
        <v>127.52</v>
      </c>
      <c r="M369" s="70" t="s">
        <v>76</v>
      </c>
      <c r="N369" s="70" t="s">
        <v>594</v>
      </c>
      <c r="O369" s="71">
        <v>42598</v>
      </c>
      <c r="P369" t="s">
        <v>153</v>
      </c>
    </row>
    <row r="370" spans="1:16" ht="30">
      <c r="A370" s="80">
        <v>42430</v>
      </c>
      <c r="B370" s="70" t="s">
        <v>523</v>
      </c>
      <c r="C370" s="70">
        <v>240</v>
      </c>
      <c r="D370" s="70">
        <v>23796</v>
      </c>
      <c r="E370" s="70" t="s">
        <v>534</v>
      </c>
      <c r="F370" s="70" t="s">
        <v>97</v>
      </c>
      <c r="G370" s="70">
        <v>846</v>
      </c>
      <c r="H370" s="70">
        <v>0</v>
      </c>
      <c r="I370" s="70">
        <v>7</v>
      </c>
      <c r="J370" s="70">
        <v>16.46</v>
      </c>
      <c r="K370" s="70">
        <v>0</v>
      </c>
      <c r="L370" s="70">
        <f t="shared" si="6"/>
        <v>115.22</v>
      </c>
      <c r="M370" s="70" t="s">
        <v>76</v>
      </c>
      <c r="N370" s="70" t="s">
        <v>594</v>
      </c>
      <c r="O370" s="71">
        <v>42598</v>
      </c>
      <c r="P370" t="s">
        <v>153</v>
      </c>
    </row>
    <row r="371" spans="1:16" ht="30">
      <c r="A371" s="80">
        <v>42430</v>
      </c>
      <c r="B371" s="70" t="s">
        <v>523</v>
      </c>
      <c r="C371" s="70">
        <v>280</v>
      </c>
      <c r="D371" s="70">
        <v>66971</v>
      </c>
      <c r="E371" s="70" t="s">
        <v>595</v>
      </c>
      <c r="F371" s="70" t="s">
        <v>48</v>
      </c>
      <c r="G371" s="70">
        <v>12</v>
      </c>
      <c r="H371" s="70">
        <v>6</v>
      </c>
      <c r="I371" s="70">
        <v>2</v>
      </c>
      <c r="J371" s="70">
        <v>38.99</v>
      </c>
      <c r="K371" s="70">
        <v>233.94</v>
      </c>
      <c r="L371" s="70">
        <f t="shared" si="6"/>
        <v>77.98</v>
      </c>
      <c r="M371" s="70" t="s">
        <v>76</v>
      </c>
      <c r="N371" s="70" t="s">
        <v>594</v>
      </c>
      <c r="O371" s="71">
        <v>42598</v>
      </c>
      <c r="P371" t="s">
        <v>153</v>
      </c>
    </row>
    <row r="372" spans="1:16" ht="30">
      <c r="A372" s="80">
        <v>42430</v>
      </c>
      <c r="B372" s="70" t="s">
        <v>507</v>
      </c>
      <c r="C372" s="70">
        <v>242</v>
      </c>
      <c r="D372" s="70">
        <v>23799</v>
      </c>
      <c r="E372" s="70" t="s">
        <v>508</v>
      </c>
      <c r="F372" s="70" t="s">
        <v>97</v>
      </c>
      <c r="G372" s="70">
        <v>354</v>
      </c>
      <c r="H372" s="70">
        <v>0</v>
      </c>
      <c r="I372" s="70">
        <v>7</v>
      </c>
      <c r="J372" s="70">
        <v>16.5</v>
      </c>
      <c r="K372" s="70">
        <v>0</v>
      </c>
      <c r="L372" s="70">
        <f t="shared" si="6"/>
        <v>115.5</v>
      </c>
      <c r="M372" s="70" t="s">
        <v>76</v>
      </c>
      <c r="N372" s="70" t="s">
        <v>596</v>
      </c>
      <c r="O372" s="71">
        <v>42598</v>
      </c>
      <c r="P372" t="s">
        <v>153</v>
      </c>
    </row>
    <row r="373" spans="1:16" ht="15">
      <c r="A373" s="70" t="s">
        <v>177</v>
      </c>
      <c r="B373" s="70" t="s">
        <v>118</v>
      </c>
      <c r="C373" s="70">
        <v>36</v>
      </c>
      <c r="D373" s="70">
        <v>42907</v>
      </c>
      <c r="E373" s="70" t="s">
        <v>119</v>
      </c>
      <c r="F373" s="70" t="s">
        <v>79</v>
      </c>
      <c r="G373" s="70">
        <v>8</v>
      </c>
      <c r="H373" s="70">
        <v>1</v>
      </c>
      <c r="I373" s="70">
        <v>1</v>
      </c>
      <c r="J373" s="70">
        <v>37.5</v>
      </c>
      <c r="K373" s="70">
        <v>37.5</v>
      </c>
      <c r="L373" s="70">
        <f t="shared" si="6"/>
        <v>37.5</v>
      </c>
      <c r="M373" s="70" t="s">
        <v>76</v>
      </c>
      <c r="N373" s="70" t="s">
        <v>601</v>
      </c>
      <c r="O373" s="71">
        <v>42632</v>
      </c>
      <c r="P373" t="s">
        <v>153</v>
      </c>
    </row>
    <row r="374" spans="1:16" ht="30">
      <c r="A374" s="80">
        <v>42370</v>
      </c>
      <c r="B374" s="70" t="s">
        <v>602</v>
      </c>
      <c r="C374" s="70">
        <v>39</v>
      </c>
      <c r="D374" s="70">
        <v>32416</v>
      </c>
      <c r="E374" s="70" t="s">
        <v>603</v>
      </c>
      <c r="F374" s="70" t="s">
        <v>79</v>
      </c>
      <c r="G374" s="70">
        <v>2</v>
      </c>
      <c r="H374" s="70">
        <v>1</v>
      </c>
      <c r="I374" s="70">
        <v>1</v>
      </c>
      <c r="J374" s="70">
        <v>25.6</v>
      </c>
      <c r="K374" s="70">
        <v>25.6</v>
      </c>
      <c r="L374" s="70">
        <f t="shared" si="6"/>
        <v>25.6</v>
      </c>
      <c r="M374" s="70" t="s">
        <v>76</v>
      </c>
      <c r="N374" s="70" t="s">
        <v>604</v>
      </c>
      <c r="O374" s="71">
        <v>42632</v>
      </c>
      <c r="P374" t="s">
        <v>153</v>
      </c>
    </row>
    <row r="375" spans="1:16" ht="30">
      <c r="A375" s="80">
        <v>42370</v>
      </c>
      <c r="B375" s="70" t="s">
        <v>602</v>
      </c>
      <c r="C375" s="70">
        <v>55</v>
      </c>
      <c r="D375" s="70">
        <v>44235</v>
      </c>
      <c r="E375" s="70" t="s">
        <v>539</v>
      </c>
      <c r="F375" s="70" t="s">
        <v>75</v>
      </c>
      <c r="G375" s="70">
        <v>2</v>
      </c>
      <c r="H375" s="70">
        <v>1</v>
      </c>
      <c r="I375" s="70">
        <v>1</v>
      </c>
      <c r="J375" s="70">
        <v>50</v>
      </c>
      <c r="K375" s="70">
        <v>50</v>
      </c>
      <c r="L375" s="70">
        <f t="shared" si="6"/>
        <v>50</v>
      </c>
      <c r="M375" s="70" t="s">
        <v>76</v>
      </c>
      <c r="N375" s="70" t="s">
        <v>604</v>
      </c>
      <c r="O375" s="71">
        <v>42632</v>
      </c>
      <c r="P375" t="s">
        <v>153</v>
      </c>
    </row>
    <row r="376" spans="1:16" ht="30">
      <c r="A376" s="80">
        <v>42370</v>
      </c>
      <c r="B376" s="70" t="s">
        <v>202</v>
      </c>
      <c r="C376" s="70">
        <v>53</v>
      </c>
      <c r="D376" s="70">
        <v>44233</v>
      </c>
      <c r="E376" s="70" t="s">
        <v>546</v>
      </c>
      <c r="F376" s="70" t="s">
        <v>75</v>
      </c>
      <c r="G376" s="70">
        <v>2</v>
      </c>
      <c r="H376" s="70">
        <v>1</v>
      </c>
      <c r="I376" s="70">
        <v>1</v>
      </c>
      <c r="J376" s="70">
        <v>53.99</v>
      </c>
      <c r="K376" s="70">
        <v>53.99</v>
      </c>
      <c r="L376" s="70">
        <f t="shared" si="6"/>
        <v>53.99</v>
      </c>
      <c r="M376" s="70" t="s">
        <v>76</v>
      </c>
      <c r="N376" s="70" t="s">
        <v>605</v>
      </c>
      <c r="O376" s="71">
        <v>42632</v>
      </c>
      <c r="P376" t="s">
        <v>153</v>
      </c>
    </row>
    <row r="377" spans="1:16" ht="30">
      <c r="A377" s="80">
        <v>42370</v>
      </c>
      <c r="B377" s="70" t="s">
        <v>202</v>
      </c>
      <c r="C377" s="70">
        <v>129</v>
      </c>
      <c r="D377" s="70">
        <v>7485</v>
      </c>
      <c r="E377" s="70" t="s">
        <v>207</v>
      </c>
      <c r="F377" s="70" t="s">
        <v>206</v>
      </c>
      <c r="G377" s="70">
        <v>12</v>
      </c>
      <c r="H377" s="70">
        <v>1</v>
      </c>
      <c r="I377" s="70">
        <v>1</v>
      </c>
      <c r="J377" s="70">
        <v>19.9</v>
      </c>
      <c r="K377" s="70">
        <v>19.9</v>
      </c>
      <c r="L377" s="70">
        <f t="shared" si="6"/>
        <v>19.9</v>
      </c>
      <c r="M377" s="70" t="s">
        <v>76</v>
      </c>
      <c r="N377" s="70" t="s">
        <v>605</v>
      </c>
      <c r="O377" s="71">
        <v>42632</v>
      </c>
      <c r="P377" t="s">
        <v>153</v>
      </c>
    </row>
    <row r="378" spans="1:16" ht="30">
      <c r="A378" s="80">
        <v>42370</v>
      </c>
      <c r="B378" s="70" t="s">
        <v>202</v>
      </c>
      <c r="C378" s="70">
        <v>130</v>
      </c>
      <c r="D378" s="70">
        <v>2917</v>
      </c>
      <c r="E378" s="70" t="s">
        <v>208</v>
      </c>
      <c r="F378" s="70" t="s">
        <v>206</v>
      </c>
      <c r="G378" s="70">
        <v>166</v>
      </c>
      <c r="H378" s="70">
        <v>2</v>
      </c>
      <c r="I378" s="70">
        <v>2</v>
      </c>
      <c r="J378" s="70">
        <v>15.34</v>
      </c>
      <c r="K378" s="70">
        <v>30.68</v>
      </c>
      <c r="L378" s="70">
        <f t="shared" si="6"/>
        <v>30.68</v>
      </c>
      <c r="M378" s="70" t="s">
        <v>76</v>
      </c>
      <c r="N378" s="70" t="s">
        <v>605</v>
      </c>
      <c r="O378" s="71">
        <v>42632</v>
      </c>
      <c r="P378" t="s">
        <v>153</v>
      </c>
    </row>
    <row r="379" spans="1:16" ht="30">
      <c r="A379" s="80">
        <v>42370</v>
      </c>
      <c r="B379" s="70" t="s">
        <v>202</v>
      </c>
      <c r="C379" s="70">
        <v>185</v>
      </c>
      <c r="D379" s="70">
        <v>44781</v>
      </c>
      <c r="E379" s="70" t="s">
        <v>548</v>
      </c>
      <c r="F379" s="70" t="s">
        <v>79</v>
      </c>
      <c r="G379" s="70">
        <v>8</v>
      </c>
      <c r="H379" s="70">
        <v>3</v>
      </c>
      <c r="I379" s="70">
        <v>3</v>
      </c>
      <c r="J379" s="70">
        <v>8.84</v>
      </c>
      <c r="K379" s="70">
        <v>26.52</v>
      </c>
      <c r="L379" s="70">
        <f t="shared" si="6"/>
        <v>26.52</v>
      </c>
      <c r="M379" s="70" t="s">
        <v>76</v>
      </c>
      <c r="N379" s="70" t="s">
        <v>605</v>
      </c>
      <c r="O379" s="71">
        <v>42632</v>
      </c>
      <c r="P379" t="s">
        <v>153</v>
      </c>
    </row>
    <row r="380" spans="1:16" ht="30">
      <c r="A380" s="80">
        <v>42370</v>
      </c>
      <c r="B380" s="70" t="s">
        <v>202</v>
      </c>
      <c r="C380" s="70">
        <v>496</v>
      </c>
      <c r="D380" s="70">
        <v>24942</v>
      </c>
      <c r="E380" s="70" t="s">
        <v>550</v>
      </c>
      <c r="F380" s="70" t="s">
        <v>79</v>
      </c>
      <c r="G380" s="70">
        <v>38</v>
      </c>
      <c r="H380" s="70">
        <v>3</v>
      </c>
      <c r="I380" s="70">
        <v>3</v>
      </c>
      <c r="J380" s="70">
        <v>30</v>
      </c>
      <c r="K380" s="70">
        <v>90</v>
      </c>
      <c r="L380" s="70">
        <f t="shared" si="6"/>
        <v>90</v>
      </c>
      <c r="M380" s="70" t="s">
        <v>76</v>
      </c>
      <c r="N380" s="70" t="s">
        <v>605</v>
      </c>
      <c r="O380" s="71">
        <v>42632</v>
      </c>
      <c r="P380" t="s">
        <v>153</v>
      </c>
    </row>
    <row r="381" spans="1:16" ht="30">
      <c r="A381" s="80">
        <v>42370</v>
      </c>
      <c r="B381" s="70" t="s">
        <v>202</v>
      </c>
      <c r="C381" s="70">
        <v>505</v>
      </c>
      <c r="D381" s="70">
        <v>26747</v>
      </c>
      <c r="E381" s="70" t="s">
        <v>552</v>
      </c>
      <c r="F381" s="70" t="s">
        <v>75</v>
      </c>
      <c r="G381" s="70">
        <v>2</v>
      </c>
      <c r="H381" s="70">
        <v>1</v>
      </c>
      <c r="I381" s="70">
        <v>1</v>
      </c>
      <c r="J381" s="70">
        <v>22.55</v>
      </c>
      <c r="K381" s="70">
        <v>22.55</v>
      </c>
      <c r="L381" s="70">
        <f t="shared" si="6"/>
        <v>22.55</v>
      </c>
      <c r="M381" s="70" t="s">
        <v>76</v>
      </c>
      <c r="N381" s="70" t="s">
        <v>605</v>
      </c>
      <c r="O381" s="71">
        <v>42632</v>
      </c>
      <c r="P381" t="s">
        <v>153</v>
      </c>
    </row>
    <row r="382" spans="1:16" ht="30">
      <c r="A382" s="80">
        <v>42370</v>
      </c>
      <c r="B382" s="70" t="s">
        <v>202</v>
      </c>
      <c r="C382" s="70">
        <v>717</v>
      </c>
      <c r="D382" s="70">
        <v>19809</v>
      </c>
      <c r="E382" s="70" t="s">
        <v>553</v>
      </c>
      <c r="F382" s="70" t="s">
        <v>79</v>
      </c>
      <c r="G382" s="70">
        <v>2</v>
      </c>
      <c r="H382" s="70">
        <v>1</v>
      </c>
      <c r="I382" s="70">
        <v>1</v>
      </c>
      <c r="J382" s="70">
        <v>97.74</v>
      </c>
      <c r="K382" s="70">
        <v>97.74</v>
      </c>
      <c r="L382" s="70">
        <f t="shared" si="6"/>
        <v>97.74</v>
      </c>
      <c r="M382" s="70" t="s">
        <v>76</v>
      </c>
      <c r="N382" s="70" t="s">
        <v>605</v>
      </c>
      <c r="O382" s="71">
        <v>42632</v>
      </c>
      <c r="P382" t="s">
        <v>153</v>
      </c>
    </row>
    <row r="383" spans="1:16" ht="30">
      <c r="A383" s="80">
        <v>42370</v>
      </c>
      <c r="B383" s="70" t="s">
        <v>202</v>
      </c>
      <c r="C383" s="70">
        <v>718</v>
      </c>
      <c r="D383" s="70">
        <v>27099</v>
      </c>
      <c r="E383" s="70" t="s">
        <v>212</v>
      </c>
      <c r="F383" s="70" t="s">
        <v>79</v>
      </c>
      <c r="G383" s="70">
        <v>28</v>
      </c>
      <c r="H383" s="70">
        <v>1</v>
      </c>
      <c r="I383" s="70">
        <v>1</v>
      </c>
      <c r="J383" s="70">
        <v>27.69</v>
      </c>
      <c r="K383" s="70">
        <v>27.69</v>
      </c>
      <c r="L383" s="70">
        <f t="shared" si="6"/>
        <v>27.69</v>
      </c>
      <c r="M383" s="70" t="s">
        <v>76</v>
      </c>
      <c r="N383" s="70" t="s">
        <v>605</v>
      </c>
      <c r="O383" s="71">
        <v>42632</v>
      </c>
      <c r="P383" t="s">
        <v>153</v>
      </c>
    </row>
    <row r="384" spans="1:16" ht="30">
      <c r="A384" s="80">
        <v>42370</v>
      </c>
      <c r="B384" s="70" t="s">
        <v>202</v>
      </c>
      <c r="C384" s="70">
        <v>894</v>
      </c>
      <c r="D384" s="70">
        <v>14746</v>
      </c>
      <c r="E384" s="70" t="s">
        <v>554</v>
      </c>
      <c r="F384" s="70" t="s">
        <v>79</v>
      </c>
      <c r="G384" s="70">
        <v>8</v>
      </c>
      <c r="H384" s="70">
        <v>1</v>
      </c>
      <c r="I384" s="70">
        <v>1</v>
      </c>
      <c r="J384" s="70">
        <v>104.6</v>
      </c>
      <c r="K384" s="70">
        <v>104.6</v>
      </c>
      <c r="L384" s="70">
        <f t="shared" si="6"/>
        <v>104.6</v>
      </c>
      <c r="M384" s="70" t="s">
        <v>76</v>
      </c>
      <c r="N384" s="70" t="s">
        <v>605</v>
      </c>
      <c r="O384" s="71">
        <v>42632</v>
      </c>
      <c r="P384" t="s">
        <v>153</v>
      </c>
    </row>
    <row r="385" spans="1:16" ht="30">
      <c r="A385" s="80">
        <v>42370</v>
      </c>
      <c r="B385" s="70" t="s">
        <v>606</v>
      </c>
      <c r="C385" s="70">
        <v>139</v>
      </c>
      <c r="D385" s="70">
        <v>17294</v>
      </c>
      <c r="E385" s="70" t="s">
        <v>190</v>
      </c>
      <c r="F385" s="70" t="s">
        <v>79</v>
      </c>
      <c r="G385" s="70">
        <v>4</v>
      </c>
      <c r="H385" s="70">
        <v>1</v>
      </c>
      <c r="I385" s="70">
        <v>1</v>
      </c>
      <c r="J385" s="70">
        <v>808.07</v>
      </c>
      <c r="K385" s="70">
        <v>808.07</v>
      </c>
      <c r="L385" s="70">
        <f t="shared" si="6"/>
        <v>808.07</v>
      </c>
      <c r="M385" s="70" t="s">
        <v>76</v>
      </c>
      <c r="N385" s="70" t="s">
        <v>607</v>
      </c>
      <c r="O385" s="71">
        <v>42632</v>
      </c>
      <c r="P385" t="s">
        <v>153</v>
      </c>
    </row>
    <row r="386" spans="1:16" ht="30">
      <c r="A386" s="80">
        <v>42401</v>
      </c>
      <c r="B386" s="70" t="s">
        <v>273</v>
      </c>
      <c r="C386" s="70">
        <v>182</v>
      </c>
      <c r="D386" s="70">
        <v>26143</v>
      </c>
      <c r="E386" s="70" t="s">
        <v>276</v>
      </c>
      <c r="F386" s="70" t="s">
        <v>48</v>
      </c>
      <c r="G386" s="70">
        <v>50</v>
      </c>
      <c r="H386" s="70">
        <v>2</v>
      </c>
      <c r="I386" s="70">
        <v>2</v>
      </c>
      <c r="J386" s="70">
        <v>8.86</v>
      </c>
      <c r="K386" s="70">
        <v>17.72</v>
      </c>
      <c r="L386" s="70">
        <f aca="true" t="shared" si="7" ref="L386:L409">I386*J386</f>
        <v>17.72</v>
      </c>
      <c r="M386" s="70" t="s">
        <v>76</v>
      </c>
      <c r="N386" s="70" t="s">
        <v>608</v>
      </c>
      <c r="O386" s="71">
        <v>42632</v>
      </c>
      <c r="P386" t="s">
        <v>153</v>
      </c>
    </row>
    <row r="387" spans="1:16" ht="30">
      <c r="A387" s="80">
        <v>42401</v>
      </c>
      <c r="B387" s="70" t="s">
        <v>273</v>
      </c>
      <c r="C387" s="70">
        <v>187</v>
      </c>
      <c r="D387" s="70">
        <v>5820</v>
      </c>
      <c r="E387" s="70" t="s">
        <v>609</v>
      </c>
      <c r="F387" s="70" t="s">
        <v>48</v>
      </c>
      <c r="G387" s="70">
        <v>30</v>
      </c>
      <c r="H387" s="70">
        <v>2</v>
      </c>
      <c r="I387" s="70">
        <v>2</v>
      </c>
      <c r="J387" s="70">
        <v>6.8</v>
      </c>
      <c r="K387" s="70">
        <v>13.6</v>
      </c>
      <c r="L387" s="70">
        <f t="shared" si="7"/>
        <v>13.6</v>
      </c>
      <c r="M387" s="70" t="s">
        <v>76</v>
      </c>
      <c r="N387" s="70" t="s">
        <v>608</v>
      </c>
      <c r="O387" s="71">
        <v>42632</v>
      </c>
      <c r="P387" t="s">
        <v>153</v>
      </c>
    </row>
    <row r="388" spans="1:16" ht="225">
      <c r="A388" s="80">
        <v>42401</v>
      </c>
      <c r="B388" s="70" t="s">
        <v>278</v>
      </c>
      <c r="C388" s="70">
        <v>64</v>
      </c>
      <c r="D388" s="70">
        <v>47114</v>
      </c>
      <c r="E388" s="70" t="s">
        <v>281</v>
      </c>
      <c r="F388" s="70" t="s">
        <v>48</v>
      </c>
      <c r="G388" s="70">
        <v>290</v>
      </c>
      <c r="H388" s="70">
        <v>5</v>
      </c>
      <c r="I388" s="70">
        <v>5</v>
      </c>
      <c r="J388" s="70">
        <v>8.65</v>
      </c>
      <c r="K388" s="70">
        <v>43.25</v>
      </c>
      <c r="L388" s="70">
        <f t="shared" si="7"/>
        <v>43.25</v>
      </c>
      <c r="M388" s="70" t="s">
        <v>76</v>
      </c>
      <c r="N388" s="70" t="s">
        <v>610</v>
      </c>
      <c r="O388" s="71">
        <v>42632</v>
      </c>
      <c r="P388" t="s">
        <v>153</v>
      </c>
    </row>
    <row r="389" spans="1:16" ht="45">
      <c r="A389" s="80">
        <v>42401</v>
      </c>
      <c r="B389" s="70" t="s">
        <v>127</v>
      </c>
      <c r="C389" s="70">
        <v>308</v>
      </c>
      <c r="D389" s="70">
        <v>24542</v>
      </c>
      <c r="E389" s="70" t="s">
        <v>200</v>
      </c>
      <c r="F389" s="70" t="s">
        <v>48</v>
      </c>
      <c r="G389" s="70">
        <v>30</v>
      </c>
      <c r="H389" s="70">
        <v>1</v>
      </c>
      <c r="I389" s="70">
        <v>1</v>
      </c>
      <c r="J389" s="70">
        <v>210</v>
      </c>
      <c r="K389" s="70">
        <v>210</v>
      </c>
      <c r="L389" s="70">
        <f t="shared" si="7"/>
        <v>210</v>
      </c>
      <c r="M389" s="70" t="s">
        <v>76</v>
      </c>
      <c r="N389" s="70" t="s">
        <v>611</v>
      </c>
      <c r="O389" s="71">
        <v>42632</v>
      </c>
      <c r="P389" t="s">
        <v>153</v>
      </c>
    </row>
    <row r="390" spans="1:16" ht="30">
      <c r="A390" s="80">
        <v>42430</v>
      </c>
      <c r="B390" s="70" t="s">
        <v>457</v>
      </c>
      <c r="C390" s="70">
        <v>61</v>
      </c>
      <c r="D390" s="70">
        <v>6674</v>
      </c>
      <c r="E390" s="70" t="s">
        <v>458</v>
      </c>
      <c r="F390" s="70" t="s">
        <v>48</v>
      </c>
      <c r="G390" s="70">
        <v>60</v>
      </c>
      <c r="H390" s="70">
        <v>2</v>
      </c>
      <c r="I390" s="70">
        <v>2</v>
      </c>
      <c r="J390" s="70">
        <v>107.18</v>
      </c>
      <c r="K390" s="70">
        <v>214.36</v>
      </c>
      <c r="L390" s="70">
        <f t="shared" si="7"/>
        <v>214.36</v>
      </c>
      <c r="M390" s="70" t="s">
        <v>76</v>
      </c>
      <c r="N390" s="70" t="s">
        <v>612</v>
      </c>
      <c r="O390" s="71">
        <v>42646</v>
      </c>
      <c r="P390" t="s">
        <v>153</v>
      </c>
    </row>
    <row r="391" spans="1:16" ht="30">
      <c r="A391" s="80">
        <v>42430</v>
      </c>
      <c r="B391" s="70" t="s">
        <v>457</v>
      </c>
      <c r="C391" s="70">
        <v>308</v>
      </c>
      <c r="D391" s="70">
        <v>44427</v>
      </c>
      <c r="E391" s="70" t="s">
        <v>460</v>
      </c>
      <c r="F391" s="70" t="s">
        <v>48</v>
      </c>
      <c r="G391" s="70">
        <v>20</v>
      </c>
      <c r="H391" s="70">
        <v>3</v>
      </c>
      <c r="I391" s="70">
        <v>3</v>
      </c>
      <c r="J391" s="70">
        <v>64</v>
      </c>
      <c r="K391" s="70">
        <v>192</v>
      </c>
      <c r="L391" s="70">
        <f t="shared" si="7"/>
        <v>192</v>
      </c>
      <c r="M391" s="70" t="s">
        <v>76</v>
      </c>
      <c r="N391" s="70" t="s">
        <v>612</v>
      </c>
      <c r="O391" s="71">
        <v>42646</v>
      </c>
      <c r="P391" t="s">
        <v>153</v>
      </c>
    </row>
    <row r="392" spans="1:16" ht="30">
      <c r="A392" s="80">
        <v>42430</v>
      </c>
      <c r="B392" s="70" t="s">
        <v>457</v>
      </c>
      <c r="C392" s="70">
        <v>309</v>
      </c>
      <c r="D392" s="70">
        <v>44429</v>
      </c>
      <c r="E392" s="70" t="s">
        <v>461</v>
      </c>
      <c r="F392" s="70" t="s">
        <v>48</v>
      </c>
      <c r="G392" s="70">
        <v>50</v>
      </c>
      <c r="H392" s="70">
        <v>3</v>
      </c>
      <c r="I392" s="70">
        <v>3</v>
      </c>
      <c r="J392" s="70">
        <v>75</v>
      </c>
      <c r="K392" s="70">
        <v>225</v>
      </c>
      <c r="L392" s="70">
        <f t="shared" si="7"/>
        <v>225</v>
      </c>
      <c r="M392" s="70" t="s">
        <v>76</v>
      </c>
      <c r="N392" s="70" t="s">
        <v>612</v>
      </c>
      <c r="O392" s="71">
        <v>42646</v>
      </c>
      <c r="P392" t="s">
        <v>153</v>
      </c>
    </row>
    <row r="393" spans="1:16" ht="45">
      <c r="A393" s="80">
        <v>42401</v>
      </c>
      <c r="B393" s="70" t="s">
        <v>127</v>
      </c>
      <c r="C393" s="70">
        <v>308</v>
      </c>
      <c r="D393" s="70">
        <v>24542</v>
      </c>
      <c r="E393" s="70" t="s">
        <v>200</v>
      </c>
      <c r="F393" s="70" t="s">
        <v>48</v>
      </c>
      <c r="G393" s="70">
        <v>30</v>
      </c>
      <c r="H393" s="70">
        <v>1</v>
      </c>
      <c r="I393" s="70">
        <v>1</v>
      </c>
      <c r="J393" s="70">
        <v>210</v>
      </c>
      <c r="K393" s="70">
        <v>210</v>
      </c>
      <c r="L393" s="70">
        <f t="shared" si="7"/>
        <v>210</v>
      </c>
      <c r="M393" s="70" t="s">
        <v>76</v>
      </c>
      <c r="N393" s="70" t="s">
        <v>613</v>
      </c>
      <c r="O393" s="71">
        <v>42648</v>
      </c>
      <c r="P393" t="s">
        <v>153</v>
      </c>
    </row>
    <row r="394" spans="1:16" ht="30">
      <c r="A394" s="80">
        <v>42401</v>
      </c>
      <c r="B394" s="70" t="s">
        <v>325</v>
      </c>
      <c r="C394" s="70">
        <v>471</v>
      </c>
      <c r="D394" s="70">
        <v>31655</v>
      </c>
      <c r="E394" s="70" t="s">
        <v>333</v>
      </c>
      <c r="F394" s="70" t="s">
        <v>48</v>
      </c>
      <c r="G394" s="70">
        <v>42</v>
      </c>
      <c r="H394" s="70">
        <v>7</v>
      </c>
      <c r="I394" s="70">
        <v>7</v>
      </c>
      <c r="J394" s="70">
        <v>25.4</v>
      </c>
      <c r="K394" s="70">
        <v>177.8</v>
      </c>
      <c r="L394" s="70">
        <f t="shared" si="7"/>
        <v>177.79999999999998</v>
      </c>
      <c r="M394" s="70" t="s">
        <v>76</v>
      </c>
      <c r="N394" s="70" t="s">
        <v>617</v>
      </c>
      <c r="O394" s="71">
        <v>42661</v>
      </c>
      <c r="P394" t="s">
        <v>153</v>
      </c>
    </row>
    <row r="395" spans="1:16" ht="30">
      <c r="A395" s="80">
        <v>42401</v>
      </c>
      <c r="B395" s="70" t="s">
        <v>325</v>
      </c>
      <c r="C395" s="70">
        <v>472</v>
      </c>
      <c r="D395" s="70">
        <v>8799</v>
      </c>
      <c r="E395" s="70" t="s">
        <v>334</v>
      </c>
      <c r="F395" s="70" t="s">
        <v>48</v>
      </c>
      <c r="G395" s="70">
        <v>114</v>
      </c>
      <c r="H395" s="70">
        <v>9</v>
      </c>
      <c r="I395" s="70">
        <v>9</v>
      </c>
      <c r="J395" s="70">
        <v>5.28</v>
      </c>
      <c r="K395" s="70">
        <v>47.52</v>
      </c>
      <c r="L395" s="70">
        <f t="shared" si="7"/>
        <v>47.52</v>
      </c>
      <c r="M395" s="70" t="s">
        <v>76</v>
      </c>
      <c r="N395" s="70" t="s">
        <v>617</v>
      </c>
      <c r="O395" s="71">
        <v>42661</v>
      </c>
      <c r="P395" t="s">
        <v>153</v>
      </c>
    </row>
    <row r="396" spans="1:21" ht="15">
      <c r="A396" s="80">
        <v>42401</v>
      </c>
      <c r="B396" s="70" t="s">
        <v>339</v>
      </c>
      <c r="C396" s="70">
        <v>18</v>
      </c>
      <c r="D396" s="70">
        <v>17338</v>
      </c>
      <c r="E396" s="70" t="s">
        <v>344</v>
      </c>
      <c r="F396" s="70" t="s">
        <v>48</v>
      </c>
      <c r="G396" s="70">
        <v>16</v>
      </c>
      <c r="H396" s="70">
        <v>4</v>
      </c>
      <c r="I396" s="70">
        <v>4</v>
      </c>
      <c r="J396" s="70">
        <v>17.58</v>
      </c>
      <c r="K396" s="70">
        <v>70.32</v>
      </c>
      <c r="L396" s="70">
        <f t="shared" si="7"/>
        <v>70.32</v>
      </c>
      <c r="M396" s="70" t="s">
        <v>76</v>
      </c>
      <c r="N396" s="70" t="s">
        <v>618</v>
      </c>
      <c r="O396" s="71">
        <v>42661</v>
      </c>
      <c r="P396" t="s">
        <v>153</v>
      </c>
      <c r="S396" s="63"/>
      <c r="U396" s="63"/>
    </row>
    <row r="397" spans="1:16" ht="15">
      <c r="A397" s="80">
        <v>42401</v>
      </c>
      <c r="B397" s="70" t="s">
        <v>339</v>
      </c>
      <c r="C397" s="70">
        <v>19</v>
      </c>
      <c r="D397" s="70">
        <v>4097</v>
      </c>
      <c r="E397" s="70" t="s">
        <v>345</v>
      </c>
      <c r="F397" s="70" t="s">
        <v>48</v>
      </c>
      <c r="G397" s="70">
        <v>306</v>
      </c>
      <c r="H397" s="70">
        <v>4</v>
      </c>
      <c r="I397" s="70">
        <v>4</v>
      </c>
      <c r="J397" s="70">
        <v>8.86</v>
      </c>
      <c r="K397" s="70">
        <v>35.44</v>
      </c>
      <c r="L397" s="70">
        <f t="shared" si="7"/>
        <v>35.44</v>
      </c>
      <c r="M397" s="70" t="s">
        <v>76</v>
      </c>
      <c r="N397" s="70" t="s">
        <v>618</v>
      </c>
      <c r="O397" s="71">
        <v>42661</v>
      </c>
      <c r="P397" t="s">
        <v>153</v>
      </c>
    </row>
    <row r="398" spans="1:16" ht="30">
      <c r="A398" s="80">
        <v>42401</v>
      </c>
      <c r="B398" s="70" t="s">
        <v>339</v>
      </c>
      <c r="C398" s="70">
        <v>47</v>
      </c>
      <c r="D398" s="70">
        <v>48406</v>
      </c>
      <c r="E398" s="70" t="s">
        <v>619</v>
      </c>
      <c r="F398" s="70" t="s">
        <v>48</v>
      </c>
      <c r="G398" s="70">
        <v>20</v>
      </c>
      <c r="H398" s="70">
        <v>2</v>
      </c>
      <c r="I398" s="70">
        <v>2</v>
      </c>
      <c r="J398" s="70">
        <v>6.95</v>
      </c>
      <c r="K398" s="70">
        <v>13.9</v>
      </c>
      <c r="L398" s="70">
        <f t="shared" si="7"/>
        <v>13.9</v>
      </c>
      <c r="M398" s="70" t="s">
        <v>76</v>
      </c>
      <c r="N398" s="70" t="s">
        <v>618</v>
      </c>
      <c r="O398" s="71">
        <v>42661</v>
      </c>
      <c r="P398" t="s">
        <v>153</v>
      </c>
    </row>
    <row r="399" spans="1:16" ht="30">
      <c r="A399" s="80">
        <v>42401</v>
      </c>
      <c r="B399" s="70" t="s">
        <v>339</v>
      </c>
      <c r="C399" s="70">
        <v>48</v>
      </c>
      <c r="D399" s="70">
        <v>48407</v>
      </c>
      <c r="E399" s="70" t="s">
        <v>620</v>
      </c>
      <c r="F399" s="70" t="s">
        <v>48</v>
      </c>
      <c r="G399" s="70">
        <v>20</v>
      </c>
      <c r="H399" s="70">
        <v>2</v>
      </c>
      <c r="I399" s="70">
        <v>2</v>
      </c>
      <c r="J399" s="70">
        <v>12.98</v>
      </c>
      <c r="K399" s="70">
        <v>25.96</v>
      </c>
      <c r="L399" s="70">
        <f t="shared" si="7"/>
        <v>25.96</v>
      </c>
      <c r="M399" s="70" t="s">
        <v>76</v>
      </c>
      <c r="N399" s="70" t="s">
        <v>618</v>
      </c>
      <c r="O399" s="71">
        <v>42661</v>
      </c>
      <c r="P399" t="s">
        <v>153</v>
      </c>
    </row>
    <row r="400" spans="1:16" ht="225">
      <c r="A400" s="80">
        <v>42401</v>
      </c>
      <c r="B400" s="70" t="s">
        <v>339</v>
      </c>
      <c r="C400" s="70">
        <v>55</v>
      </c>
      <c r="D400" s="70">
        <v>6123</v>
      </c>
      <c r="E400" s="70" t="s">
        <v>353</v>
      </c>
      <c r="F400" s="70" t="s">
        <v>48</v>
      </c>
      <c r="G400" s="70">
        <v>90</v>
      </c>
      <c r="H400" s="70">
        <v>10</v>
      </c>
      <c r="I400" s="70">
        <v>10</v>
      </c>
      <c r="J400" s="70">
        <v>3.42</v>
      </c>
      <c r="K400" s="70">
        <v>34.2</v>
      </c>
      <c r="L400" s="70">
        <f t="shared" si="7"/>
        <v>34.2</v>
      </c>
      <c r="M400" s="70" t="s">
        <v>76</v>
      </c>
      <c r="N400" s="70" t="s">
        <v>618</v>
      </c>
      <c r="O400" s="71">
        <v>42661</v>
      </c>
      <c r="P400" t="s">
        <v>153</v>
      </c>
    </row>
    <row r="401" spans="1:16" ht="225">
      <c r="A401" s="80">
        <v>42401</v>
      </c>
      <c r="B401" s="70" t="s">
        <v>339</v>
      </c>
      <c r="C401" s="70">
        <v>60</v>
      </c>
      <c r="D401" s="70">
        <v>21738</v>
      </c>
      <c r="E401" s="70" t="s">
        <v>357</v>
      </c>
      <c r="F401" s="70" t="s">
        <v>48</v>
      </c>
      <c r="G401" s="70">
        <v>60</v>
      </c>
      <c r="H401" s="70">
        <v>7</v>
      </c>
      <c r="I401" s="70">
        <v>7</v>
      </c>
      <c r="J401" s="70">
        <v>14.55</v>
      </c>
      <c r="K401" s="70">
        <v>101.85</v>
      </c>
      <c r="L401" s="70">
        <f t="shared" si="7"/>
        <v>101.85000000000001</v>
      </c>
      <c r="M401" s="70" t="s">
        <v>76</v>
      </c>
      <c r="N401" s="70" t="s">
        <v>618</v>
      </c>
      <c r="O401" s="71">
        <v>42661</v>
      </c>
      <c r="P401" t="s">
        <v>153</v>
      </c>
    </row>
    <row r="402" spans="1:16" ht="225">
      <c r="A402" s="80">
        <v>42401</v>
      </c>
      <c r="B402" s="70" t="s">
        <v>339</v>
      </c>
      <c r="C402" s="70">
        <v>61</v>
      </c>
      <c r="D402" s="70">
        <v>2826</v>
      </c>
      <c r="E402" s="70" t="s">
        <v>358</v>
      </c>
      <c r="F402" s="70" t="s">
        <v>48</v>
      </c>
      <c r="G402" s="70">
        <v>44</v>
      </c>
      <c r="H402" s="70">
        <v>5</v>
      </c>
      <c r="I402" s="70">
        <v>5</v>
      </c>
      <c r="J402" s="70">
        <v>10.85</v>
      </c>
      <c r="K402" s="70">
        <v>54.25</v>
      </c>
      <c r="L402" s="70">
        <f t="shared" si="7"/>
        <v>54.25</v>
      </c>
      <c r="M402" s="70" t="s">
        <v>76</v>
      </c>
      <c r="N402" s="70" t="s">
        <v>618</v>
      </c>
      <c r="O402" s="71">
        <v>42661</v>
      </c>
      <c r="P402" t="s">
        <v>153</v>
      </c>
    </row>
    <row r="403" spans="1:16" ht="225">
      <c r="A403" s="80">
        <v>42401</v>
      </c>
      <c r="B403" s="70" t="s">
        <v>339</v>
      </c>
      <c r="C403" s="70">
        <v>63</v>
      </c>
      <c r="D403" s="70">
        <v>47113</v>
      </c>
      <c r="E403" s="70" t="s">
        <v>359</v>
      </c>
      <c r="F403" s="70" t="s">
        <v>48</v>
      </c>
      <c r="G403" s="70">
        <v>810</v>
      </c>
      <c r="H403" s="70">
        <v>10</v>
      </c>
      <c r="I403" s="70">
        <v>10</v>
      </c>
      <c r="J403" s="70">
        <v>2.89</v>
      </c>
      <c r="K403" s="70">
        <v>28.9</v>
      </c>
      <c r="L403" s="70">
        <f t="shared" si="7"/>
        <v>28.900000000000002</v>
      </c>
      <c r="M403" s="70" t="s">
        <v>76</v>
      </c>
      <c r="N403" s="70" t="s">
        <v>618</v>
      </c>
      <c r="O403" s="71">
        <v>42661</v>
      </c>
      <c r="P403" t="s">
        <v>153</v>
      </c>
    </row>
    <row r="404" spans="1:16" ht="30">
      <c r="A404" s="80">
        <v>42401</v>
      </c>
      <c r="B404" s="70" t="s">
        <v>339</v>
      </c>
      <c r="C404" s="70">
        <v>109</v>
      </c>
      <c r="D404" s="70">
        <v>25780</v>
      </c>
      <c r="E404" s="70" t="s">
        <v>116</v>
      </c>
      <c r="F404" s="70" t="s">
        <v>48</v>
      </c>
      <c r="G404" s="70">
        <v>50</v>
      </c>
      <c r="H404" s="70">
        <v>1</v>
      </c>
      <c r="I404" s="70">
        <v>1</v>
      </c>
      <c r="J404" s="70">
        <v>187</v>
      </c>
      <c r="K404" s="70">
        <v>187</v>
      </c>
      <c r="L404" s="70">
        <f t="shared" si="7"/>
        <v>187</v>
      </c>
      <c r="M404" s="70" t="s">
        <v>76</v>
      </c>
      <c r="N404" s="70" t="s">
        <v>618</v>
      </c>
      <c r="O404" s="71">
        <v>42661</v>
      </c>
      <c r="P404" t="s">
        <v>153</v>
      </c>
    </row>
    <row r="405" spans="1:16" ht="30">
      <c r="A405" s="80">
        <v>42401</v>
      </c>
      <c r="B405" s="70" t="s">
        <v>339</v>
      </c>
      <c r="C405" s="70">
        <v>117</v>
      </c>
      <c r="D405" s="70">
        <v>52586</v>
      </c>
      <c r="E405" s="70" t="s">
        <v>621</v>
      </c>
      <c r="F405" s="70" t="s">
        <v>129</v>
      </c>
      <c r="G405" s="70">
        <v>4</v>
      </c>
      <c r="H405" s="70">
        <v>1</v>
      </c>
      <c r="I405" s="70">
        <v>1</v>
      </c>
      <c r="J405" s="70">
        <v>50</v>
      </c>
      <c r="K405" s="70">
        <v>50</v>
      </c>
      <c r="L405" s="70">
        <f t="shared" si="7"/>
        <v>50</v>
      </c>
      <c r="M405" s="70" t="s">
        <v>76</v>
      </c>
      <c r="N405" s="70" t="s">
        <v>618</v>
      </c>
      <c r="O405" s="71">
        <v>42661</v>
      </c>
      <c r="P405" t="s">
        <v>153</v>
      </c>
    </row>
    <row r="406" spans="1:16" ht="285">
      <c r="A406" s="80">
        <v>42401</v>
      </c>
      <c r="B406" s="70" t="s">
        <v>339</v>
      </c>
      <c r="C406" s="70">
        <v>164</v>
      </c>
      <c r="D406" s="70">
        <v>5877</v>
      </c>
      <c r="E406" s="70" t="s">
        <v>369</v>
      </c>
      <c r="F406" s="70" t="s">
        <v>48</v>
      </c>
      <c r="G406" s="70">
        <v>8</v>
      </c>
      <c r="H406" s="70">
        <v>4</v>
      </c>
      <c r="I406" s="70">
        <v>4</v>
      </c>
      <c r="J406" s="70">
        <v>20.08</v>
      </c>
      <c r="K406" s="70">
        <v>80.32</v>
      </c>
      <c r="L406" s="70">
        <f t="shared" si="7"/>
        <v>80.32</v>
      </c>
      <c r="M406" s="70" t="s">
        <v>76</v>
      </c>
      <c r="N406" s="70" t="s">
        <v>618</v>
      </c>
      <c r="O406" s="71">
        <v>42661</v>
      </c>
      <c r="P406" t="s">
        <v>153</v>
      </c>
    </row>
    <row r="407" spans="1:16" ht="285">
      <c r="A407" s="80">
        <v>42401</v>
      </c>
      <c r="B407" s="70" t="s">
        <v>339</v>
      </c>
      <c r="C407" s="70">
        <v>165</v>
      </c>
      <c r="D407" s="70">
        <v>17285</v>
      </c>
      <c r="E407" s="70" t="s">
        <v>370</v>
      </c>
      <c r="F407" s="70" t="s">
        <v>48</v>
      </c>
      <c r="G407" s="70">
        <v>648</v>
      </c>
      <c r="H407" s="70">
        <v>4</v>
      </c>
      <c r="I407" s="70">
        <v>4</v>
      </c>
      <c r="J407" s="70">
        <v>4.98</v>
      </c>
      <c r="K407" s="70">
        <v>19.92</v>
      </c>
      <c r="L407" s="70">
        <f t="shared" si="7"/>
        <v>19.92</v>
      </c>
      <c r="M407" s="70" t="s">
        <v>76</v>
      </c>
      <c r="N407" s="70" t="s">
        <v>618</v>
      </c>
      <c r="O407" s="71">
        <v>42661</v>
      </c>
      <c r="P407" t="s">
        <v>153</v>
      </c>
    </row>
    <row r="408" spans="1:16" ht="15">
      <c r="A408" s="80">
        <v>42401</v>
      </c>
      <c r="B408" s="70" t="s">
        <v>339</v>
      </c>
      <c r="C408" s="70">
        <v>184</v>
      </c>
      <c r="D408" s="70">
        <v>17246</v>
      </c>
      <c r="E408" s="70" t="s">
        <v>372</v>
      </c>
      <c r="F408" s="70" t="s">
        <v>48</v>
      </c>
      <c r="G408" s="70">
        <v>14</v>
      </c>
      <c r="H408" s="70">
        <v>2</v>
      </c>
      <c r="I408" s="70">
        <v>2</v>
      </c>
      <c r="J408" s="70">
        <v>15</v>
      </c>
      <c r="K408" s="70">
        <v>30</v>
      </c>
      <c r="L408" s="70">
        <f t="shared" si="7"/>
        <v>30</v>
      </c>
      <c r="M408" s="70" t="s">
        <v>76</v>
      </c>
      <c r="N408" s="70" t="s">
        <v>618</v>
      </c>
      <c r="O408" s="71">
        <v>42661</v>
      </c>
      <c r="P408" t="s">
        <v>153</v>
      </c>
    </row>
    <row r="409" spans="1:16" ht="15">
      <c r="A409" s="80">
        <v>42401</v>
      </c>
      <c r="B409" s="70" t="s">
        <v>339</v>
      </c>
      <c r="C409" s="70">
        <v>193</v>
      </c>
      <c r="D409" s="70">
        <v>57761</v>
      </c>
      <c r="E409" s="70" t="s">
        <v>374</v>
      </c>
      <c r="F409" s="70" t="s">
        <v>48</v>
      </c>
      <c r="G409" s="70">
        <v>20</v>
      </c>
      <c r="H409" s="70">
        <v>3</v>
      </c>
      <c r="I409" s="70">
        <v>3</v>
      </c>
      <c r="J409" s="70">
        <v>54.88</v>
      </c>
      <c r="K409" s="70">
        <v>164.64</v>
      </c>
      <c r="L409" s="70">
        <f t="shared" si="7"/>
        <v>164.64000000000001</v>
      </c>
      <c r="M409" s="70" t="s">
        <v>76</v>
      </c>
      <c r="N409" s="70" t="s">
        <v>618</v>
      </c>
      <c r="O409" s="71">
        <v>42661</v>
      </c>
      <c r="P409" t="s">
        <v>153</v>
      </c>
    </row>
    <row r="410" spans="1:16" ht="30">
      <c r="A410" s="114">
        <v>42401</v>
      </c>
      <c r="B410" s="76" t="s">
        <v>339</v>
      </c>
      <c r="C410" s="76">
        <v>226</v>
      </c>
      <c r="D410" s="76">
        <v>32020</v>
      </c>
      <c r="E410" s="76" t="s">
        <v>377</v>
      </c>
      <c r="F410" s="76" t="s">
        <v>48</v>
      </c>
      <c r="G410" s="76">
        <v>70</v>
      </c>
      <c r="H410" s="76">
        <v>0</v>
      </c>
      <c r="I410" s="76">
        <v>5</v>
      </c>
      <c r="J410" s="76">
        <v>4.35</v>
      </c>
      <c r="K410" s="76">
        <v>0</v>
      </c>
      <c r="L410" s="76"/>
      <c r="M410" s="76" t="s">
        <v>76</v>
      </c>
      <c r="N410" s="76" t="s">
        <v>618</v>
      </c>
      <c r="O410" s="78">
        <v>42661</v>
      </c>
      <c r="P410" s="65" t="s">
        <v>683</v>
      </c>
    </row>
    <row r="411" spans="1:16" ht="30">
      <c r="A411" s="114">
        <v>42401</v>
      </c>
      <c r="B411" s="76" t="s">
        <v>339</v>
      </c>
      <c r="C411" s="76">
        <v>227</v>
      </c>
      <c r="D411" s="76">
        <v>32021</v>
      </c>
      <c r="E411" s="76" t="s">
        <v>378</v>
      </c>
      <c r="F411" s="76" t="s">
        <v>48</v>
      </c>
      <c r="G411" s="76">
        <v>70</v>
      </c>
      <c r="H411" s="76">
        <v>0</v>
      </c>
      <c r="I411" s="76">
        <v>5</v>
      </c>
      <c r="J411" s="76">
        <v>8.2</v>
      </c>
      <c r="K411" s="76">
        <v>0</v>
      </c>
      <c r="L411" s="76"/>
      <c r="M411" s="76" t="s">
        <v>76</v>
      </c>
      <c r="N411" s="76" t="s">
        <v>618</v>
      </c>
      <c r="O411" s="78">
        <v>42661</v>
      </c>
      <c r="P411" s="65" t="s">
        <v>683</v>
      </c>
    </row>
    <row r="412" spans="1:16" ht="15">
      <c r="A412" s="80">
        <v>42401</v>
      </c>
      <c r="B412" s="70" t="s">
        <v>339</v>
      </c>
      <c r="C412" s="70">
        <v>258</v>
      </c>
      <c r="D412" s="70">
        <v>66935</v>
      </c>
      <c r="E412" s="70" t="s">
        <v>390</v>
      </c>
      <c r="F412" s="70" t="s">
        <v>48</v>
      </c>
      <c r="G412" s="70">
        <v>8</v>
      </c>
      <c r="H412" s="70">
        <v>1</v>
      </c>
      <c r="I412" s="70">
        <v>1</v>
      </c>
      <c r="J412" s="70">
        <v>26</v>
      </c>
      <c r="K412" s="70">
        <v>26</v>
      </c>
      <c r="L412" s="70">
        <f aca="true" t="shared" si="8" ref="L412:L423">I412*J412</f>
        <v>26</v>
      </c>
      <c r="M412" s="70" t="s">
        <v>76</v>
      </c>
      <c r="N412" s="70" t="s">
        <v>618</v>
      </c>
      <c r="O412" s="71">
        <v>42661</v>
      </c>
      <c r="P412" t="s">
        <v>153</v>
      </c>
    </row>
    <row r="413" spans="1:16" ht="60">
      <c r="A413" s="80">
        <v>42401</v>
      </c>
      <c r="B413" s="70" t="s">
        <v>339</v>
      </c>
      <c r="C413" s="70">
        <v>277</v>
      </c>
      <c r="D413" s="70">
        <v>9603</v>
      </c>
      <c r="E413" s="70" t="s">
        <v>126</v>
      </c>
      <c r="F413" s="70" t="s">
        <v>97</v>
      </c>
      <c r="G413" s="70">
        <v>300</v>
      </c>
      <c r="H413" s="70">
        <v>50</v>
      </c>
      <c r="I413" s="70">
        <v>50</v>
      </c>
      <c r="J413" s="70">
        <v>1.68</v>
      </c>
      <c r="K413" s="70">
        <v>84</v>
      </c>
      <c r="L413" s="70">
        <f t="shared" si="8"/>
        <v>84</v>
      </c>
      <c r="M413" s="70" t="s">
        <v>76</v>
      </c>
      <c r="N413" s="70" t="s">
        <v>618</v>
      </c>
      <c r="O413" s="71">
        <v>42661</v>
      </c>
      <c r="P413" t="s">
        <v>153</v>
      </c>
    </row>
    <row r="414" spans="1:16" ht="30">
      <c r="A414" s="80">
        <v>42401</v>
      </c>
      <c r="B414" s="70" t="s">
        <v>339</v>
      </c>
      <c r="C414" s="70">
        <v>299</v>
      </c>
      <c r="D414" s="70">
        <v>19329</v>
      </c>
      <c r="E414" s="70" t="s">
        <v>398</v>
      </c>
      <c r="F414" s="70" t="s">
        <v>48</v>
      </c>
      <c r="G414" s="70">
        <v>30</v>
      </c>
      <c r="H414" s="70">
        <v>5</v>
      </c>
      <c r="I414" s="70">
        <v>5</v>
      </c>
      <c r="J414" s="70">
        <v>6.79</v>
      </c>
      <c r="K414" s="70">
        <v>33.95</v>
      </c>
      <c r="L414" s="70">
        <f t="shared" si="8"/>
        <v>33.95</v>
      </c>
      <c r="M414" s="70" t="s">
        <v>76</v>
      </c>
      <c r="N414" s="70" t="s">
        <v>618</v>
      </c>
      <c r="O414" s="71">
        <v>42661</v>
      </c>
      <c r="P414" t="s">
        <v>153</v>
      </c>
    </row>
    <row r="415" spans="1:16" ht="30">
      <c r="A415" s="80">
        <v>42401</v>
      </c>
      <c r="B415" s="70" t="s">
        <v>339</v>
      </c>
      <c r="C415" s="70">
        <v>357</v>
      </c>
      <c r="D415" s="70">
        <v>31556</v>
      </c>
      <c r="E415" s="70" t="s">
        <v>400</v>
      </c>
      <c r="F415" s="70" t="s">
        <v>48</v>
      </c>
      <c r="G415" s="70">
        <v>12</v>
      </c>
      <c r="H415" s="70">
        <v>2</v>
      </c>
      <c r="I415" s="70">
        <v>2</v>
      </c>
      <c r="J415" s="70">
        <v>32</v>
      </c>
      <c r="K415" s="70">
        <v>64</v>
      </c>
      <c r="L415" s="70">
        <f t="shared" si="8"/>
        <v>64</v>
      </c>
      <c r="M415" s="70" t="s">
        <v>76</v>
      </c>
      <c r="N415" s="70" t="s">
        <v>618</v>
      </c>
      <c r="O415" s="71">
        <v>42661</v>
      </c>
      <c r="P415" t="s">
        <v>153</v>
      </c>
    </row>
    <row r="416" spans="1:16" ht="30">
      <c r="A416" s="80">
        <v>42401</v>
      </c>
      <c r="B416" s="70" t="s">
        <v>339</v>
      </c>
      <c r="C416" s="70">
        <v>453</v>
      </c>
      <c r="D416" s="70">
        <v>6166</v>
      </c>
      <c r="E416" s="70" t="s">
        <v>421</v>
      </c>
      <c r="F416" s="70" t="s">
        <v>48</v>
      </c>
      <c r="G416" s="70">
        <v>30</v>
      </c>
      <c r="H416" s="70">
        <v>2</v>
      </c>
      <c r="I416" s="70">
        <v>2</v>
      </c>
      <c r="J416" s="70">
        <v>18.72</v>
      </c>
      <c r="K416" s="70">
        <v>37.44</v>
      </c>
      <c r="L416" s="70">
        <f t="shared" si="8"/>
        <v>37.44</v>
      </c>
      <c r="M416" s="70" t="s">
        <v>76</v>
      </c>
      <c r="N416" s="70" t="s">
        <v>618</v>
      </c>
      <c r="O416" s="71">
        <v>42661</v>
      </c>
      <c r="P416" t="s">
        <v>153</v>
      </c>
    </row>
    <row r="417" spans="1:16" ht="30">
      <c r="A417" s="80">
        <v>42401</v>
      </c>
      <c r="B417" s="70" t="s">
        <v>339</v>
      </c>
      <c r="C417" s="70">
        <v>454</v>
      </c>
      <c r="D417" s="70">
        <v>6169</v>
      </c>
      <c r="E417" s="70" t="s">
        <v>422</v>
      </c>
      <c r="F417" s="70" t="s">
        <v>48</v>
      </c>
      <c r="G417" s="70">
        <v>30</v>
      </c>
      <c r="H417" s="70">
        <v>2</v>
      </c>
      <c r="I417" s="70">
        <v>2</v>
      </c>
      <c r="J417" s="70">
        <v>3.29</v>
      </c>
      <c r="K417" s="70">
        <v>6.58</v>
      </c>
      <c r="L417" s="70">
        <f t="shared" si="8"/>
        <v>6.58</v>
      </c>
      <c r="M417" s="70" t="s">
        <v>76</v>
      </c>
      <c r="N417" s="70" t="s">
        <v>618</v>
      </c>
      <c r="O417" s="71">
        <v>42661</v>
      </c>
      <c r="P417" t="s">
        <v>153</v>
      </c>
    </row>
    <row r="418" spans="1:16" ht="30">
      <c r="A418" s="80">
        <v>42401</v>
      </c>
      <c r="B418" s="70" t="s">
        <v>339</v>
      </c>
      <c r="C418" s="70">
        <v>455</v>
      </c>
      <c r="D418" s="70">
        <v>6168</v>
      </c>
      <c r="E418" s="70" t="s">
        <v>423</v>
      </c>
      <c r="F418" s="70" t="s">
        <v>48</v>
      </c>
      <c r="G418" s="70">
        <v>32</v>
      </c>
      <c r="H418" s="70">
        <v>2</v>
      </c>
      <c r="I418" s="70">
        <v>2</v>
      </c>
      <c r="J418" s="70">
        <v>10.15</v>
      </c>
      <c r="K418" s="70">
        <v>20.3</v>
      </c>
      <c r="L418" s="70">
        <f t="shared" si="8"/>
        <v>20.3</v>
      </c>
      <c r="M418" s="70" t="s">
        <v>76</v>
      </c>
      <c r="N418" s="70" t="s">
        <v>618</v>
      </c>
      <c r="O418" s="71">
        <v>42661</v>
      </c>
      <c r="P418" t="s">
        <v>153</v>
      </c>
    </row>
    <row r="419" spans="1:16" ht="15">
      <c r="A419" s="80">
        <v>42401</v>
      </c>
      <c r="B419" s="70" t="s">
        <v>339</v>
      </c>
      <c r="C419" s="70">
        <v>466</v>
      </c>
      <c r="D419" s="70">
        <v>31654</v>
      </c>
      <c r="E419" s="70" t="s">
        <v>425</v>
      </c>
      <c r="F419" s="70" t="s">
        <v>48</v>
      </c>
      <c r="G419" s="70">
        <v>44</v>
      </c>
      <c r="H419" s="70">
        <v>3</v>
      </c>
      <c r="I419" s="70">
        <v>3</v>
      </c>
      <c r="J419" s="70">
        <v>22</v>
      </c>
      <c r="K419" s="70">
        <v>66</v>
      </c>
      <c r="L419" s="70">
        <f t="shared" si="8"/>
        <v>66</v>
      </c>
      <c r="M419" s="70" t="s">
        <v>76</v>
      </c>
      <c r="N419" s="70" t="s">
        <v>618</v>
      </c>
      <c r="O419" s="71">
        <v>42661</v>
      </c>
      <c r="P419" t="s">
        <v>153</v>
      </c>
    </row>
    <row r="420" spans="1:16" ht="15">
      <c r="A420" s="80">
        <v>42401</v>
      </c>
      <c r="B420" s="70" t="s">
        <v>339</v>
      </c>
      <c r="C420" s="70">
        <v>467</v>
      </c>
      <c r="D420" s="70">
        <v>31653</v>
      </c>
      <c r="E420" s="70" t="s">
        <v>426</v>
      </c>
      <c r="F420" s="70" t="s">
        <v>48</v>
      </c>
      <c r="G420" s="70">
        <v>76</v>
      </c>
      <c r="H420" s="70">
        <v>5</v>
      </c>
      <c r="I420" s="70">
        <v>5</v>
      </c>
      <c r="J420" s="70">
        <v>4.3</v>
      </c>
      <c r="K420" s="70">
        <v>21.5</v>
      </c>
      <c r="L420" s="70">
        <f t="shared" si="8"/>
        <v>21.5</v>
      </c>
      <c r="M420" s="70" t="s">
        <v>76</v>
      </c>
      <c r="N420" s="70" t="s">
        <v>618</v>
      </c>
      <c r="O420" s="71">
        <v>42661</v>
      </c>
      <c r="P420" t="s">
        <v>153</v>
      </c>
    </row>
    <row r="421" spans="1:16" ht="15">
      <c r="A421" s="80">
        <v>42401</v>
      </c>
      <c r="B421" s="70" t="s">
        <v>339</v>
      </c>
      <c r="C421" s="70">
        <v>468</v>
      </c>
      <c r="D421" s="70">
        <v>31652</v>
      </c>
      <c r="E421" s="70" t="s">
        <v>427</v>
      </c>
      <c r="F421" s="70" t="s">
        <v>48</v>
      </c>
      <c r="G421" s="70">
        <v>272</v>
      </c>
      <c r="H421" s="70">
        <v>9</v>
      </c>
      <c r="I421" s="70">
        <v>9</v>
      </c>
      <c r="J421" s="70">
        <v>2.95</v>
      </c>
      <c r="K421" s="70">
        <v>26.55</v>
      </c>
      <c r="L421" s="70">
        <f t="shared" si="8"/>
        <v>26.55</v>
      </c>
      <c r="M421" s="70" t="s">
        <v>76</v>
      </c>
      <c r="N421" s="70" t="s">
        <v>618</v>
      </c>
      <c r="O421" s="71">
        <v>42661</v>
      </c>
      <c r="P421" t="s">
        <v>153</v>
      </c>
    </row>
    <row r="422" spans="1:16" ht="30">
      <c r="A422" s="80">
        <v>42401</v>
      </c>
      <c r="B422" s="70" t="s">
        <v>339</v>
      </c>
      <c r="C422" s="70">
        <v>473</v>
      </c>
      <c r="D422" s="70">
        <v>2785</v>
      </c>
      <c r="E422" s="70" t="s">
        <v>428</v>
      </c>
      <c r="F422" s="70" t="s">
        <v>48</v>
      </c>
      <c r="G422" s="70">
        <v>8</v>
      </c>
      <c r="H422" s="70">
        <v>4</v>
      </c>
      <c r="I422" s="70">
        <v>4</v>
      </c>
      <c r="J422" s="70">
        <v>16.15</v>
      </c>
      <c r="K422" s="70">
        <v>64.6</v>
      </c>
      <c r="L422" s="70">
        <f t="shared" si="8"/>
        <v>64.6</v>
      </c>
      <c r="M422" s="70" t="s">
        <v>76</v>
      </c>
      <c r="N422" s="70" t="s">
        <v>618</v>
      </c>
      <c r="O422" s="71">
        <v>42661</v>
      </c>
      <c r="P422" t="s">
        <v>153</v>
      </c>
    </row>
    <row r="423" spans="1:16" ht="45">
      <c r="A423" s="80">
        <v>42401</v>
      </c>
      <c r="B423" s="70" t="s">
        <v>339</v>
      </c>
      <c r="C423" s="70">
        <v>477</v>
      </c>
      <c r="D423" s="70">
        <v>66813</v>
      </c>
      <c r="E423" s="70" t="s">
        <v>429</v>
      </c>
      <c r="F423" s="70" t="s">
        <v>48</v>
      </c>
      <c r="G423" s="70">
        <v>40</v>
      </c>
      <c r="H423" s="70">
        <v>7</v>
      </c>
      <c r="I423" s="70">
        <v>7</v>
      </c>
      <c r="J423" s="70">
        <v>18</v>
      </c>
      <c r="K423" s="70">
        <v>126</v>
      </c>
      <c r="L423" s="70">
        <f t="shared" si="8"/>
        <v>126</v>
      </c>
      <c r="M423" s="70" t="s">
        <v>76</v>
      </c>
      <c r="N423" s="70" t="s">
        <v>618</v>
      </c>
      <c r="O423" s="71">
        <v>42661</v>
      </c>
      <c r="P423" t="s">
        <v>153</v>
      </c>
    </row>
    <row r="424" spans="1:16" ht="15">
      <c r="A424" s="114">
        <v>42401</v>
      </c>
      <c r="B424" s="76" t="s">
        <v>339</v>
      </c>
      <c r="C424" s="76">
        <v>480</v>
      </c>
      <c r="D424" s="76">
        <v>25958</v>
      </c>
      <c r="E424" s="76" t="s">
        <v>431</v>
      </c>
      <c r="F424" s="76" t="s">
        <v>48</v>
      </c>
      <c r="G424" s="76">
        <v>54</v>
      </c>
      <c r="H424" s="76">
        <v>0</v>
      </c>
      <c r="I424" s="76">
        <v>2</v>
      </c>
      <c r="J424" s="76">
        <v>6.25</v>
      </c>
      <c r="K424" s="76">
        <v>0</v>
      </c>
      <c r="L424" s="76"/>
      <c r="M424" s="76" t="s">
        <v>76</v>
      </c>
      <c r="N424" s="76" t="s">
        <v>618</v>
      </c>
      <c r="O424" s="78">
        <v>42661</v>
      </c>
      <c r="P424" s="65" t="s">
        <v>683</v>
      </c>
    </row>
    <row r="425" spans="1:16" ht="15">
      <c r="A425" s="80">
        <v>42401</v>
      </c>
      <c r="B425" s="70" t="s">
        <v>339</v>
      </c>
      <c r="C425" s="70">
        <v>480</v>
      </c>
      <c r="D425" s="70">
        <v>25958</v>
      </c>
      <c r="E425" s="70" t="s">
        <v>431</v>
      </c>
      <c r="F425" s="70" t="s">
        <v>48</v>
      </c>
      <c r="G425" s="70">
        <v>54</v>
      </c>
      <c r="H425" s="70">
        <v>5</v>
      </c>
      <c r="I425" s="70">
        <v>5</v>
      </c>
      <c r="J425" s="70">
        <v>6.25</v>
      </c>
      <c r="K425" s="70">
        <v>31.25</v>
      </c>
      <c r="L425" s="70">
        <f aca="true" t="shared" si="9" ref="L425:L432">I425*J425</f>
        <v>31.25</v>
      </c>
      <c r="M425" s="70" t="s">
        <v>76</v>
      </c>
      <c r="N425" s="70" t="s">
        <v>618</v>
      </c>
      <c r="O425" s="71">
        <v>42661</v>
      </c>
      <c r="P425" t="s">
        <v>153</v>
      </c>
    </row>
    <row r="426" spans="1:16" ht="120">
      <c r="A426" s="80">
        <v>42401</v>
      </c>
      <c r="B426" s="70" t="s">
        <v>339</v>
      </c>
      <c r="C426" s="70">
        <v>486</v>
      </c>
      <c r="D426" s="70">
        <v>52755</v>
      </c>
      <c r="E426" s="70" t="s">
        <v>433</v>
      </c>
      <c r="F426" s="70" t="s">
        <v>48</v>
      </c>
      <c r="G426" s="70">
        <v>30</v>
      </c>
      <c r="H426" s="70">
        <v>5</v>
      </c>
      <c r="I426" s="70">
        <v>5</v>
      </c>
      <c r="J426" s="70">
        <v>28.8</v>
      </c>
      <c r="K426" s="70">
        <v>144</v>
      </c>
      <c r="L426" s="70">
        <f t="shared" si="9"/>
        <v>144</v>
      </c>
      <c r="M426" s="70" t="s">
        <v>76</v>
      </c>
      <c r="N426" s="70" t="s">
        <v>618</v>
      </c>
      <c r="O426" s="71">
        <v>42661</v>
      </c>
      <c r="P426" t="s">
        <v>153</v>
      </c>
    </row>
    <row r="427" spans="1:16" ht="30">
      <c r="A427" s="80">
        <v>42401</v>
      </c>
      <c r="B427" s="70" t="s">
        <v>339</v>
      </c>
      <c r="C427" s="70">
        <v>516</v>
      </c>
      <c r="D427" s="70">
        <v>1959</v>
      </c>
      <c r="E427" s="70" t="s">
        <v>434</v>
      </c>
      <c r="F427" s="70" t="s">
        <v>48</v>
      </c>
      <c r="G427" s="70">
        <v>24</v>
      </c>
      <c r="H427" s="70">
        <v>4</v>
      </c>
      <c r="I427" s="70">
        <v>4</v>
      </c>
      <c r="J427" s="70">
        <v>10.22</v>
      </c>
      <c r="K427" s="70">
        <v>40.88</v>
      </c>
      <c r="L427" s="70">
        <f t="shared" si="9"/>
        <v>40.88</v>
      </c>
      <c r="M427" s="70" t="s">
        <v>76</v>
      </c>
      <c r="N427" s="70" t="s">
        <v>618</v>
      </c>
      <c r="O427" s="71">
        <v>42661</v>
      </c>
      <c r="P427" t="s">
        <v>153</v>
      </c>
    </row>
    <row r="428" spans="1:20" ht="90">
      <c r="A428" s="80">
        <v>42401</v>
      </c>
      <c r="B428" s="70" t="s">
        <v>622</v>
      </c>
      <c r="C428" s="70">
        <v>257</v>
      </c>
      <c r="D428" s="70">
        <v>44172</v>
      </c>
      <c r="E428" s="70" t="s">
        <v>623</v>
      </c>
      <c r="F428" s="70" t="s">
        <v>48</v>
      </c>
      <c r="G428" s="70">
        <v>40</v>
      </c>
      <c r="H428" s="70">
        <v>15</v>
      </c>
      <c r="I428" s="70">
        <v>15</v>
      </c>
      <c r="J428" s="70">
        <v>110</v>
      </c>
      <c r="K428" s="72">
        <v>1650</v>
      </c>
      <c r="L428" s="70">
        <f t="shared" si="9"/>
        <v>1650</v>
      </c>
      <c r="M428" s="70" t="s">
        <v>76</v>
      </c>
      <c r="N428" s="70" t="s">
        <v>624</v>
      </c>
      <c r="O428" s="71">
        <v>42661</v>
      </c>
      <c r="P428" t="s">
        <v>153</v>
      </c>
      <c r="T428" s="63"/>
    </row>
    <row r="429" spans="1:16" ht="15">
      <c r="A429" s="80">
        <v>42401</v>
      </c>
      <c r="B429" s="70" t="s">
        <v>267</v>
      </c>
      <c r="C429" s="70">
        <v>196</v>
      </c>
      <c r="D429" s="70">
        <v>31594</v>
      </c>
      <c r="E429" s="70" t="s">
        <v>625</v>
      </c>
      <c r="F429" s="70" t="s">
        <v>48</v>
      </c>
      <c r="G429" s="70">
        <v>26</v>
      </c>
      <c r="H429" s="70">
        <v>5</v>
      </c>
      <c r="I429" s="70">
        <v>5</v>
      </c>
      <c r="J429" s="70">
        <v>11.27</v>
      </c>
      <c r="K429" s="70">
        <v>56.35</v>
      </c>
      <c r="L429" s="70">
        <f t="shared" si="9"/>
        <v>56.349999999999994</v>
      </c>
      <c r="M429" s="70" t="s">
        <v>76</v>
      </c>
      <c r="N429" s="70" t="s">
        <v>626</v>
      </c>
      <c r="O429" s="71">
        <v>42661</v>
      </c>
      <c r="P429" t="s">
        <v>153</v>
      </c>
    </row>
    <row r="430" spans="1:16" ht="15">
      <c r="A430" s="80">
        <v>42401</v>
      </c>
      <c r="B430" s="70" t="s">
        <v>267</v>
      </c>
      <c r="C430" s="70">
        <v>481</v>
      </c>
      <c r="D430" s="70">
        <v>28239</v>
      </c>
      <c r="E430" s="70" t="s">
        <v>454</v>
      </c>
      <c r="F430" s="70" t="s">
        <v>48</v>
      </c>
      <c r="G430" s="70">
        <v>46</v>
      </c>
      <c r="H430" s="70">
        <v>5</v>
      </c>
      <c r="I430" s="70">
        <v>5</v>
      </c>
      <c r="J430" s="70">
        <v>7.61</v>
      </c>
      <c r="K430" s="70">
        <v>38.05</v>
      </c>
      <c r="L430" s="70">
        <f t="shared" si="9"/>
        <v>38.050000000000004</v>
      </c>
      <c r="M430" s="70" t="s">
        <v>76</v>
      </c>
      <c r="N430" s="70" t="s">
        <v>626</v>
      </c>
      <c r="O430" s="71">
        <v>42661</v>
      </c>
      <c r="P430" t="s">
        <v>153</v>
      </c>
    </row>
    <row r="431" spans="1:16" ht="15">
      <c r="A431" s="80">
        <v>42401</v>
      </c>
      <c r="B431" s="70" t="s">
        <v>267</v>
      </c>
      <c r="C431" s="70">
        <v>482</v>
      </c>
      <c r="D431" s="70">
        <v>25959</v>
      </c>
      <c r="E431" s="70" t="s">
        <v>455</v>
      </c>
      <c r="F431" s="70" t="s">
        <v>48</v>
      </c>
      <c r="G431" s="70">
        <v>54</v>
      </c>
      <c r="H431" s="70">
        <v>5</v>
      </c>
      <c r="I431" s="70">
        <v>5</v>
      </c>
      <c r="J431" s="70">
        <v>9.11</v>
      </c>
      <c r="K431" s="70">
        <v>45.55</v>
      </c>
      <c r="L431" s="70">
        <f t="shared" si="9"/>
        <v>45.55</v>
      </c>
      <c r="M431" s="70" t="s">
        <v>76</v>
      </c>
      <c r="N431" s="70" t="s">
        <v>626</v>
      </c>
      <c r="O431" s="71">
        <v>42661</v>
      </c>
      <c r="P431" t="s">
        <v>153</v>
      </c>
    </row>
    <row r="432" spans="1:16" ht="30">
      <c r="A432" s="80">
        <v>42430</v>
      </c>
      <c r="B432" s="70" t="s">
        <v>470</v>
      </c>
      <c r="C432" s="70">
        <v>203</v>
      </c>
      <c r="D432" s="70">
        <v>44864</v>
      </c>
      <c r="E432" s="70" t="s">
        <v>474</v>
      </c>
      <c r="F432" s="70" t="s">
        <v>75</v>
      </c>
      <c r="G432" s="70">
        <v>60</v>
      </c>
      <c r="H432" s="70">
        <v>2</v>
      </c>
      <c r="I432" s="70">
        <v>2</v>
      </c>
      <c r="J432" s="70">
        <v>98.4</v>
      </c>
      <c r="K432" s="70">
        <v>196.8</v>
      </c>
      <c r="L432" s="70">
        <f t="shared" si="9"/>
        <v>196.8</v>
      </c>
      <c r="M432" s="70" t="s">
        <v>76</v>
      </c>
      <c r="N432" s="70" t="s">
        <v>627</v>
      </c>
      <c r="O432" s="71">
        <v>42661</v>
      </c>
      <c r="P432" t="s">
        <v>153</v>
      </c>
    </row>
    <row r="433" spans="1:21" ht="30">
      <c r="A433" s="114">
        <v>42430</v>
      </c>
      <c r="B433" s="76" t="s">
        <v>470</v>
      </c>
      <c r="C433" s="76">
        <v>203</v>
      </c>
      <c r="D433" s="76">
        <v>44864</v>
      </c>
      <c r="E433" s="76" t="s">
        <v>474</v>
      </c>
      <c r="F433" s="76" t="s">
        <v>75</v>
      </c>
      <c r="G433" s="76">
        <v>60</v>
      </c>
      <c r="H433" s="76">
        <v>0</v>
      </c>
      <c r="I433" s="76">
        <v>5</v>
      </c>
      <c r="J433" s="76">
        <v>98.4</v>
      </c>
      <c r="K433" s="76">
        <v>0</v>
      </c>
      <c r="L433" s="76"/>
      <c r="M433" s="76" t="s">
        <v>76</v>
      </c>
      <c r="N433" s="76" t="s">
        <v>627</v>
      </c>
      <c r="O433" s="78">
        <v>42661</v>
      </c>
      <c r="P433" s="65" t="s">
        <v>683</v>
      </c>
      <c r="S433">
        <v>801901</v>
      </c>
      <c r="T433" s="63">
        <v>4056.12</v>
      </c>
      <c r="U433" t="s">
        <v>614</v>
      </c>
    </row>
    <row r="434" spans="1:21" ht="60">
      <c r="A434" s="80">
        <v>42430</v>
      </c>
      <c r="B434" s="70" t="s">
        <v>488</v>
      </c>
      <c r="C434" s="70">
        <v>121</v>
      </c>
      <c r="D434" s="70">
        <v>17788</v>
      </c>
      <c r="E434" s="70" t="s">
        <v>491</v>
      </c>
      <c r="F434" s="70" t="s">
        <v>48</v>
      </c>
      <c r="G434" s="70">
        <v>190</v>
      </c>
      <c r="H434" s="70">
        <v>20</v>
      </c>
      <c r="I434" s="70">
        <v>20</v>
      </c>
      <c r="J434" s="70">
        <v>4.9</v>
      </c>
      <c r="K434" s="70">
        <v>98</v>
      </c>
      <c r="L434" s="70">
        <f aca="true" t="shared" si="10" ref="L434:L472">I434*J434</f>
        <v>98</v>
      </c>
      <c r="M434" s="70" t="s">
        <v>76</v>
      </c>
      <c r="N434" s="70" t="s">
        <v>628</v>
      </c>
      <c r="O434" s="71">
        <v>42661</v>
      </c>
      <c r="P434" s="85" t="s">
        <v>153</v>
      </c>
      <c r="S434">
        <v>801902</v>
      </c>
      <c r="T434">
        <v>769.9</v>
      </c>
      <c r="U434" t="s">
        <v>615</v>
      </c>
    </row>
    <row r="435" spans="1:16" ht="15">
      <c r="A435" s="80">
        <v>42370</v>
      </c>
      <c r="B435" s="70" t="s">
        <v>243</v>
      </c>
      <c r="C435" s="70">
        <v>294</v>
      </c>
      <c r="D435" s="70">
        <v>26455</v>
      </c>
      <c r="E435" s="70" t="s">
        <v>83</v>
      </c>
      <c r="F435" s="70" t="s">
        <v>75</v>
      </c>
      <c r="G435" s="70">
        <v>120</v>
      </c>
      <c r="H435" s="70">
        <v>0</v>
      </c>
      <c r="I435" s="70">
        <v>10</v>
      </c>
      <c r="J435" s="70">
        <v>29.6</v>
      </c>
      <c r="K435" s="70">
        <v>0</v>
      </c>
      <c r="L435" s="70">
        <f t="shared" si="10"/>
        <v>296</v>
      </c>
      <c r="M435" s="70" t="s">
        <v>76</v>
      </c>
      <c r="N435" s="70" t="s">
        <v>645</v>
      </c>
      <c r="O435" s="71">
        <v>42664</v>
      </c>
      <c r="P435" t="s">
        <v>153</v>
      </c>
    </row>
    <row r="436" spans="1:16" ht="15">
      <c r="A436" s="80">
        <v>42370</v>
      </c>
      <c r="B436" s="70" t="s">
        <v>243</v>
      </c>
      <c r="C436" s="70">
        <v>932</v>
      </c>
      <c r="D436" s="70">
        <v>52766</v>
      </c>
      <c r="E436" s="70" t="s">
        <v>246</v>
      </c>
      <c r="F436" s="70" t="s">
        <v>75</v>
      </c>
      <c r="G436" s="70">
        <v>128</v>
      </c>
      <c r="H436" s="70">
        <v>0</v>
      </c>
      <c r="I436" s="70">
        <v>5</v>
      </c>
      <c r="J436" s="70">
        <v>21.61</v>
      </c>
      <c r="K436" s="70">
        <v>0</v>
      </c>
      <c r="L436" s="70">
        <f t="shared" si="10"/>
        <v>108.05</v>
      </c>
      <c r="M436" s="70" t="s">
        <v>76</v>
      </c>
      <c r="N436" s="70" t="s">
        <v>645</v>
      </c>
      <c r="O436" s="71">
        <v>42664</v>
      </c>
      <c r="P436" t="s">
        <v>153</v>
      </c>
    </row>
    <row r="437" spans="1:20" ht="45">
      <c r="A437" s="80">
        <v>42370</v>
      </c>
      <c r="B437" s="70" t="s">
        <v>103</v>
      </c>
      <c r="C437" s="70">
        <v>855</v>
      </c>
      <c r="D437" s="70">
        <v>48250</v>
      </c>
      <c r="E437" s="70" t="s">
        <v>104</v>
      </c>
      <c r="F437" s="70" t="s">
        <v>75</v>
      </c>
      <c r="G437" s="70">
        <v>92</v>
      </c>
      <c r="H437" s="70">
        <v>0</v>
      </c>
      <c r="I437" s="70">
        <v>1</v>
      </c>
      <c r="J437" s="70">
        <v>280.5</v>
      </c>
      <c r="K437" s="70">
        <v>0</v>
      </c>
      <c r="L437" s="70">
        <f t="shared" si="10"/>
        <v>280.5</v>
      </c>
      <c r="M437" s="70" t="s">
        <v>76</v>
      </c>
      <c r="N437" s="70" t="s">
        <v>646</v>
      </c>
      <c r="O437" s="71">
        <v>42664</v>
      </c>
      <c r="P437" t="s">
        <v>153</v>
      </c>
      <c r="T437" s="63"/>
    </row>
    <row r="438" spans="1:16" ht="60">
      <c r="A438" s="80">
        <v>42401</v>
      </c>
      <c r="B438" s="70" t="s">
        <v>339</v>
      </c>
      <c r="C438" s="70">
        <v>277</v>
      </c>
      <c r="D438" s="70">
        <v>9603</v>
      </c>
      <c r="E438" s="70" t="s">
        <v>126</v>
      </c>
      <c r="F438" s="70" t="s">
        <v>97</v>
      </c>
      <c r="G438" s="70">
        <v>300</v>
      </c>
      <c r="H438" s="70">
        <v>0</v>
      </c>
      <c r="I438" s="70">
        <v>40</v>
      </c>
      <c r="J438" s="70">
        <v>1.68</v>
      </c>
      <c r="K438" s="70">
        <v>0</v>
      </c>
      <c r="L438" s="70">
        <f t="shared" si="10"/>
        <v>67.2</v>
      </c>
      <c r="M438" s="70" t="s">
        <v>76</v>
      </c>
      <c r="N438" s="70" t="s">
        <v>647</v>
      </c>
      <c r="O438" s="71">
        <v>42664</v>
      </c>
      <c r="P438" t="s">
        <v>153</v>
      </c>
    </row>
    <row r="439" spans="1:16" ht="60">
      <c r="A439" s="80">
        <v>42401</v>
      </c>
      <c r="B439" s="70" t="s">
        <v>339</v>
      </c>
      <c r="C439" s="70">
        <v>277</v>
      </c>
      <c r="D439" s="70">
        <v>9603</v>
      </c>
      <c r="E439" s="70" t="s">
        <v>126</v>
      </c>
      <c r="F439" s="70" t="s">
        <v>97</v>
      </c>
      <c r="G439" s="70">
        <v>300</v>
      </c>
      <c r="H439" s="70">
        <v>100</v>
      </c>
      <c r="I439" s="70">
        <v>40</v>
      </c>
      <c r="J439" s="70">
        <v>1.68</v>
      </c>
      <c r="K439" s="70">
        <v>168</v>
      </c>
      <c r="L439" s="70">
        <f t="shared" si="10"/>
        <v>67.2</v>
      </c>
      <c r="M439" s="70" t="s">
        <v>76</v>
      </c>
      <c r="N439" s="70" t="s">
        <v>647</v>
      </c>
      <c r="O439" s="71">
        <v>42664</v>
      </c>
      <c r="P439" t="s">
        <v>153</v>
      </c>
    </row>
    <row r="440" spans="1:16" ht="30">
      <c r="A440" s="80">
        <v>42430</v>
      </c>
      <c r="B440" s="70" t="s">
        <v>470</v>
      </c>
      <c r="C440" s="70">
        <v>203</v>
      </c>
      <c r="D440" s="70">
        <v>44864</v>
      </c>
      <c r="E440" s="70" t="s">
        <v>474</v>
      </c>
      <c r="F440" s="70" t="s">
        <v>75</v>
      </c>
      <c r="G440" s="70">
        <v>60</v>
      </c>
      <c r="H440" s="70">
        <v>0</v>
      </c>
      <c r="I440" s="70">
        <v>2</v>
      </c>
      <c r="J440" s="70">
        <v>98.4</v>
      </c>
      <c r="K440" s="70">
        <v>0</v>
      </c>
      <c r="L440" s="70">
        <f t="shared" si="10"/>
        <v>196.8</v>
      </c>
      <c r="M440" s="70" t="s">
        <v>76</v>
      </c>
      <c r="N440" s="70" t="s">
        <v>648</v>
      </c>
      <c r="O440" s="71">
        <v>42664</v>
      </c>
      <c r="P440" t="s">
        <v>153</v>
      </c>
    </row>
    <row r="441" spans="1:16" ht="60">
      <c r="A441" s="80">
        <v>42430</v>
      </c>
      <c r="B441" s="70" t="s">
        <v>649</v>
      </c>
      <c r="C441" s="70">
        <v>246</v>
      </c>
      <c r="D441" s="70">
        <v>64768</v>
      </c>
      <c r="E441" s="70" t="s">
        <v>486</v>
      </c>
      <c r="F441" s="70" t="s">
        <v>97</v>
      </c>
      <c r="G441" s="70">
        <v>424</v>
      </c>
      <c r="H441" s="70">
        <v>0</v>
      </c>
      <c r="I441" s="70">
        <v>10</v>
      </c>
      <c r="J441" s="70">
        <v>20.43</v>
      </c>
      <c r="K441" s="70">
        <v>0</v>
      </c>
      <c r="L441" s="70">
        <f t="shared" si="10"/>
        <v>204.3</v>
      </c>
      <c r="M441" s="70" t="s">
        <v>76</v>
      </c>
      <c r="N441" s="70" t="s">
        <v>650</v>
      </c>
      <c r="O441" s="71">
        <v>42664</v>
      </c>
      <c r="P441" t="s">
        <v>153</v>
      </c>
    </row>
    <row r="442" spans="1:16" ht="60">
      <c r="A442" s="70" t="s">
        <v>651</v>
      </c>
      <c r="B442" s="70" t="s">
        <v>652</v>
      </c>
      <c r="C442" s="70">
        <v>130</v>
      </c>
      <c r="D442" s="70">
        <v>23817</v>
      </c>
      <c r="E442" s="70" t="s">
        <v>653</v>
      </c>
      <c r="F442" s="70" t="s">
        <v>48</v>
      </c>
      <c r="G442" s="70">
        <v>176</v>
      </c>
      <c r="H442" s="70">
        <v>12</v>
      </c>
      <c r="I442" s="70">
        <v>12</v>
      </c>
      <c r="J442" s="70">
        <v>12.15</v>
      </c>
      <c r="K442" s="70">
        <v>145.8</v>
      </c>
      <c r="L442" s="70">
        <f t="shared" si="10"/>
        <v>145.8</v>
      </c>
      <c r="M442" s="70" t="s">
        <v>76</v>
      </c>
      <c r="N442" s="70" t="s">
        <v>654</v>
      </c>
      <c r="O442" s="71">
        <v>42664</v>
      </c>
      <c r="P442" t="s">
        <v>153</v>
      </c>
    </row>
    <row r="443" spans="1:16" ht="15">
      <c r="A443" s="70" t="s">
        <v>651</v>
      </c>
      <c r="B443" s="70" t="s">
        <v>339</v>
      </c>
      <c r="C443" s="70">
        <v>162</v>
      </c>
      <c r="D443" s="70">
        <v>47211</v>
      </c>
      <c r="E443" s="70" t="s">
        <v>376</v>
      </c>
      <c r="F443" s="70" t="s">
        <v>75</v>
      </c>
      <c r="G443" s="70">
        <v>130</v>
      </c>
      <c r="H443" s="70">
        <v>5</v>
      </c>
      <c r="I443" s="70">
        <v>5</v>
      </c>
      <c r="J443" s="70">
        <v>1.21</v>
      </c>
      <c r="K443" s="70">
        <v>6.05</v>
      </c>
      <c r="L443" s="70">
        <f t="shared" si="10"/>
        <v>6.05</v>
      </c>
      <c r="M443" s="70" t="s">
        <v>76</v>
      </c>
      <c r="N443" s="70" t="s">
        <v>655</v>
      </c>
      <c r="O443" s="71">
        <v>42664</v>
      </c>
      <c r="P443" t="s">
        <v>153</v>
      </c>
    </row>
    <row r="444" spans="1:16" ht="15">
      <c r="A444" s="70" t="s">
        <v>651</v>
      </c>
      <c r="B444" s="70" t="s">
        <v>339</v>
      </c>
      <c r="C444" s="70">
        <v>163</v>
      </c>
      <c r="D444" s="70">
        <v>47212</v>
      </c>
      <c r="E444" s="70" t="s">
        <v>656</v>
      </c>
      <c r="F444" s="70" t="s">
        <v>75</v>
      </c>
      <c r="G444" s="70">
        <v>70</v>
      </c>
      <c r="H444" s="70">
        <v>5</v>
      </c>
      <c r="I444" s="70">
        <v>5</v>
      </c>
      <c r="J444" s="70">
        <v>1.87</v>
      </c>
      <c r="K444" s="70">
        <v>9.35</v>
      </c>
      <c r="L444" s="70">
        <f t="shared" si="10"/>
        <v>9.350000000000001</v>
      </c>
      <c r="M444" s="70" t="s">
        <v>76</v>
      </c>
      <c r="N444" s="70" t="s">
        <v>655</v>
      </c>
      <c r="O444" s="71">
        <v>42664</v>
      </c>
      <c r="P444" t="s">
        <v>153</v>
      </c>
    </row>
    <row r="445" spans="1:16" ht="15">
      <c r="A445" s="70" t="s">
        <v>651</v>
      </c>
      <c r="B445" s="70" t="s">
        <v>339</v>
      </c>
      <c r="C445" s="70">
        <v>164</v>
      </c>
      <c r="D445" s="70">
        <v>47213</v>
      </c>
      <c r="E445" s="70" t="s">
        <v>657</v>
      </c>
      <c r="F445" s="70" t="s">
        <v>75</v>
      </c>
      <c r="G445" s="70">
        <v>10</v>
      </c>
      <c r="H445" s="70">
        <v>5</v>
      </c>
      <c r="I445" s="70">
        <v>5</v>
      </c>
      <c r="J445" s="70">
        <v>3.85</v>
      </c>
      <c r="K445" s="70">
        <v>19.25</v>
      </c>
      <c r="L445" s="70">
        <f t="shared" si="10"/>
        <v>19.25</v>
      </c>
      <c r="M445" s="70" t="s">
        <v>76</v>
      </c>
      <c r="N445" s="70" t="s">
        <v>655</v>
      </c>
      <c r="O445" s="71">
        <v>42664</v>
      </c>
      <c r="P445" t="s">
        <v>153</v>
      </c>
    </row>
    <row r="446" spans="1:20" ht="30">
      <c r="A446" s="70" t="s">
        <v>651</v>
      </c>
      <c r="B446" s="70" t="s">
        <v>339</v>
      </c>
      <c r="C446" s="70">
        <v>193</v>
      </c>
      <c r="D446" s="70">
        <v>61877</v>
      </c>
      <c r="E446" s="70" t="s">
        <v>658</v>
      </c>
      <c r="F446" s="70" t="s">
        <v>129</v>
      </c>
      <c r="G446" s="70">
        <v>10</v>
      </c>
      <c r="H446" s="70">
        <v>5</v>
      </c>
      <c r="I446" s="70">
        <v>5</v>
      </c>
      <c r="J446" s="70">
        <v>45</v>
      </c>
      <c r="K446" s="70">
        <v>225</v>
      </c>
      <c r="L446" s="70">
        <f t="shared" si="10"/>
        <v>225</v>
      </c>
      <c r="M446" s="70" t="s">
        <v>76</v>
      </c>
      <c r="N446" s="70" t="s">
        <v>655</v>
      </c>
      <c r="O446" s="71">
        <v>42664</v>
      </c>
      <c r="P446" t="s">
        <v>153</v>
      </c>
      <c r="T446" s="63"/>
    </row>
    <row r="447" spans="1:16" ht="45">
      <c r="A447" s="70" t="s">
        <v>165</v>
      </c>
      <c r="B447" s="70" t="s">
        <v>93</v>
      </c>
      <c r="C447" s="70">
        <v>593</v>
      </c>
      <c r="D447" s="70">
        <v>52683</v>
      </c>
      <c r="E447" s="70" t="s">
        <v>102</v>
      </c>
      <c r="F447" s="70" t="s">
        <v>75</v>
      </c>
      <c r="G447" s="70">
        <v>16</v>
      </c>
      <c r="H447" s="70">
        <v>8</v>
      </c>
      <c r="I447" s="70">
        <v>8</v>
      </c>
      <c r="J447" s="70">
        <v>72</v>
      </c>
      <c r="K447" s="70">
        <v>576</v>
      </c>
      <c r="L447" s="70">
        <f t="shared" si="10"/>
        <v>576</v>
      </c>
      <c r="M447" s="70" t="s">
        <v>76</v>
      </c>
      <c r="N447" s="70" t="s">
        <v>659</v>
      </c>
      <c r="O447" s="71">
        <v>42670</v>
      </c>
      <c r="P447" t="s">
        <v>153</v>
      </c>
    </row>
    <row r="448" spans="1:16" ht="45">
      <c r="A448" s="70" t="s">
        <v>165</v>
      </c>
      <c r="B448" s="70" t="s">
        <v>103</v>
      </c>
      <c r="C448" s="70">
        <v>606</v>
      </c>
      <c r="D448" s="70">
        <v>48250</v>
      </c>
      <c r="E448" s="70" t="s">
        <v>104</v>
      </c>
      <c r="F448" s="70" t="s">
        <v>75</v>
      </c>
      <c r="G448" s="70">
        <v>72</v>
      </c>
      <c r="H448" s="70">
        <v>0</v>
      </c>
      <c r="I448" s="70">
        <v>3</v>
      </c>
      <c r="J448" s="70">
        <v>291</v>
      </c>
      <c r="K448" s="70">
        <v>0</v>
      </c>
      <c r="L448" s="70">
        <f t="shared" si="10"/>
        <v>873</v>
      </c>
      <c r="M448" s="70" t="s">
        <v>76</v>
      </c>
      <c r="N448" s="70" t="s">
        <v>660</v>
      </c>
      <c r="O448" s="71">
        <v>42670</v>
      </c>
      <c r="P448" t="s">
        <v>153</v>
      </c>
    </row>
    <row r="449" spans="1:16" ht="45">
      <c r="A449" s="70" t="s">
        <v>165</v>
      </c>
      <c r="B449" s="70" t="s">
        <v>103</v>
      </c>
      <c r="C449" s="70">
        <v>606</v>
      </c>
      <c r="D449" s="70">
        <v>48250</v>
      </c>
      <c r="E449" s="70" t="s">
        <v>104</v>
      </c>
      <c r="F449" s="70" t="s">
        <v>75</v>
      </c>
      <c r="G449" s="70">
        <v>72</v>
      </c>
      <c r="H449" s="70">
        <v>18</v>
      </c>
      <c r="I449" s="70">
        <v>3</v>
      </c>
      <c r="J449" s="70">
        <v>291</v>
      </c>
      <c r="K449" s="72">
        <v>5238</v>
      </c>
      <c r="L449" s="70">
        <f t="shared" si="10"/>
        <v>873</v>
      </c>
      <c r="M449" s="70" t="s">
        <v>76</v>
      </c>
      <c r="N449" s="70" t="s">
        <v>660</v>
      </c>
      <c r="O449" s="71">
        <v>42670</v>
      </c>
      <c r="P449" t="s">
        <v>153</v>
      </c>
    </row>
    <row r="450" spans="1:16" ht="15">
      <c r="A450" s="70" t="s">
        <v>165</v>
      </c>
      <c r="B450" s="70" t="s">
        <v>82</v>
      </c>
      <c r="C450" s="70">
        <v>242</v>
      </c>
      <c r="D450" s="70">
        <v>26455</v>
      </c>
      <c r="E450" s="70" t="s">
        <v>83</v>
      </c>
      <c r="F450" s="70" t="s">
        <v>75</v>
      </c>
      <c r="G450" s="70">
        <v>40</v>
      </c>
      <c r="H450" s="70">
        <v>10</v>
      </c>
      <c r="I450" s="70">
        <v>10</v>
      </c>
      <c r="J450" s="70">
        <v>26.8</v>
      </c>
      <c r="K450" s="70">
        <v>268</v>
      </c>
      <c r="L450" s="70">
        <f t="shared" si="10"/>
        <v>268</v>
      </c>
      <c r="M450" s="70" t="s">
        <v>76</v>
      </c>
      <c r="N450" s="70" t="s">
        <v>661</v>
      </c>
      <c r="O450" s="71">
        <v>42670</v>
      </c>
      <c r="P450" t="s">
        <v>153</v>
      </c>
    </row>
    <row r="451" spans="1:20" ht="45">
      <c r="A451" s="80">
        <v>42370</v>
      </c>
      <c r="B451" s="70" t="s">
        <v>121</v>
      </c>
      <c r="C451" s="70">
        <v>571</v>
      </c>
      <c r="D451" s="70">
        <v>64826</v>
      </c>
      <c r="E451" s="70" t="s">
        <v>662</v>
      </c>
      <c r="F451" s="70" t="s">
        <v>159</v>
      </c>
      <c r="G451" s="70">
        <v>26</v>
      </c>
      <c r="H451" s="70">
        <v>1</v>
      </c>
      <c r="I451" s="70">
        <v>1</v>
      </c>
      <c r="J451" s="70">
        <v>140.99</v>
      </c>
      <c r="K451" s="70">
        <v>140.99</v>
      </c>
      <c r="L451" s="70">
        <f t="shared" si="10"/>
        <v>140.99</v>
      </c>
      <c r="M451" s="70" t="s">
        <v>76</v>
      </c>
      <c r="N451" s="70" t="s">
        <v>663</v>
      </c>
      <c r="O451" s="71">
        <v>42670</v>
      </c>
      <c r="P451" t="s">
        <v>153</v>
      </c>
      <c r="T451" s="63"/>
    </row>
    <row r="452" spans="1:16" ht="30">
      <c r="A452" s="80">
        <v>42370</v>
      </c>
      <c r="B452" s="70" t="s">
        <v>121</v>
      </c>
      <c r="C452" s="70">
        <v>573</v>
      </c>
      <c r="D452" s="70">
        <v>48120</v>
      </c>
      <c r="E452" s="70" t="s">
        <v>664</v>
      </c>
      <c r="F452" s="70" t="s">
        <v>48</v>
      </c>
      <c r="G452" s="70">
        <v>2</v>
      </c>
      <c r="H452" s="70">
        <v>1</v>
      </c>
      <c r="I452" s="70">
        <v>1</v>
      </c>
      <c r="J452" s="70">
        <v>43.99</v>
      </c>
      <c r="K452" s="70">
        <v>43.99</v>
      </c>
      <c r="L452" s="70">
        <f t="shared" si="10"/>
        <v>43.99</v>
      </c>
      <c r="M452" s="70" t="s">
        <v>76</v>
      </c>
      <c r="N452" s="70" t="s">
        <v>663</v>
      </c>
      <c r="O452" s="71">
        <v>42670</v>
      </c>
      <c r="P452" t="s">
        <v>153</v>
      </c>
    </row>
    <row r="453" spans="1:16" ht="30">
      <c r="A453" s="80">
        <v>42370</v>
      </c>
      <c r="B453" s="70" t="s">
        <v>291</v>
      </c>
      <c r="C453" s="70">
        <v>796</v>
      </c>
      <c r="D453" s="70">
        <v>43086</v>
      </c>
      <c r="E453" s="70" t="s">
        <v>665</v>
      </c>
      <c r="F453" s="70" t="s">
        <v>79</v>
      </c>
      <c r="G453" s="70">
        <v>2</v>
      </c>
      <c r="H453" s="70">
        <v>1</v>
      </c>
      <c r="I453" s="70">
        <v>1</v>
      </c>
      <c r="J453" s="70">
        <v>138</v>
      </c>
      <c r="K453" s="70">
        <v>138</v>
      </c>
      <c r="L453" s="70">
        <f t="shared" si="10"/>
        <v>138</v>
      </c>
      <c r="M453" s="70" t="s">
        <v>76</v>
      </c>
      <c r="N453" s="70" t="s">
        <v>666</v>
      </c>
      <c r="O453" s="71">
        <v>42670</v>
      </c>
      <c r="P453" t="s">
        <v>153</v>
      </c>
    </row>
    <row r="454" spans="1:20" ht="15">
      <c r="A454" s="80">
        <v>42370</v>
      </c>
      <c r="B454" s="70" t="s">
        <v>243</v>
      </c>
      <c r="C454" s="70">
        <v>932</v>
      </c>
      <c r="D454" s="70">
        <v>52766</v>
      </c>
      <c r="E454" s="70" t="s">
        <v>246</v>
      </c>
      <c r="F454" s="70" t="s">
        <v>75</v>
      </c>
      <c r="G454" s="70">
        <v>128</v>
      </c>
      <c r="H454" s="70">
        <v>0</v>
      </c>
      <c r="I454" s="70">
        <v>5</v>
      </c>
      <c r="J454" s="70">
        <v>21.61</v>
      </c>
      <c r="K454" s="70">
        <v>0</v>
      </c>
      <c r="L454" s="70">
        <f t="shared" si="10"/>
        <v>108.05</v>
      </c>
      <c r="M454" s="70" t="s">
        <v>76</v>
      </c>
      <c r="N454" s="70" t="s">
        <v>667</v>
      </c>
      <c r="O454" s="71">
        <v>42670</v>
      </c>
      <c r="P454" t="s">
        <v>153</v>
      </c>
      <c r="T454" s="63"/>
    </row>
    <row r="455" spans="1:16" ht="45">
      <c r="A455" s="80">
        <v>42370</v>
      </c>
      <c r="B455" s="70" t="s">
        <v>103</v>
      </c>
      <c r="C455" s="70">
        <v>855</v>
      </c>
      <c r="D455" s="70">
        <v>48250</v>
      </c>
      <c r="E455" s="70" t="s">
        <v>104</v>
      </c>
      <c r="F455" s="70" t="s">
        <v>75</v>
      </c>
      <c r="G455" s="70">
        <v>92</v>
      </c>
      <c r="H455" s="70">
        <v>0</v>
      </c>
      <c r="I455" s="70">
        <v>13</v>
      </c>
      <c r="J455" s="70">
        <v>280.5</v>
      </c>
      <c r="K455" s="70">
        <v>0</v>
      </c>
      <c r="L455" s="70">
        <f t="shared" si="10"/>
        <v>3646.5</v>
      </c>
      <c r="M455" s="70" t="s">
        <v>76</v>
      </c>
      <c r="N455" s="70" t="s">
        <v>668</v>
      </c>
      <c r="O455" s="71">
        <v>42670</v>
      </c>
      <c r="P455" t="s">
        <v>153</v>
      </c>
    </row>
    <row r="456" spans="1:16" ht="15">
      <c r="A456" s="80">
        <v>42401</v>
      </c>
      <c r="B456" s="70" t="s">
        <v>541</v>
      </c>
      <c r="C456" s="70">
        <v>132</v>
      </c>
      <c r="D456" s="70">
        <v>52767</v>
      </c>
      <c r="E456" s="70" t="s">
        <v>563</v>
      </c>
      <c r="F456" s="70" t="s">
        <v>75</v>
      </c>
      <c r="G456" s="70">
        <v>2</v>
      </c>
      <c r="H456" s="70">
        <v>1</v>
      </c>
      <c r="I456" s="70">
        <v>1</v>
      </c>
      <c r="J456" s="70">
        <v>60</v>
      </c>
      <c r="K456" s="70">
        <v>60</v>
      </c>
      <c r="L456" s="70">
        <f t="shared" si="10"/>
        <v>60</v>
      </c>
      <c r="M456" s="70" t="s">
        <v>76</v>
      </c>
      <c r="N456" s="70" t="s">
        <v>669</v>
      </c>
      <c r="O456" s="71">
        <v>42670</v>
      </c>
      <c r="P456" t="s">
        <v>153</v>
      </c>
    </row>
    <row r="457" spans="1:16" ht="15">
      <c r="A457" s="80">
        <v>42401</v>
      </c>
      <c r="B457" s="70" t="s">
        <v>541</v>
      </c>
      <c r="C457" s="70">
        <v>133</v>
      </c>
      <c r="D457" s="70">
        <v>12359</v>
      </c>
      <c r="E457" s="70" t="s">
        <v>670</v>
      </c>
      <c r="F457" s="70" t="s">
        <v>79</v>
      </c>
      <c r="G457" s="70">
        <v>2</v>
      </c>
      <c r="H457" s="70">
        <v>1</v>
      </c>
      <c r="I457" s="70">
        <v>1</v>
      </c>
      <c r="J457" s="70">
        <v>59</v>
      </c>
      <c r="K457" s="70">
        <v>59</v>
      </c>
      <c r="L457" s="70">
        <f t="shared" si="10"/>
        <v>59</v>
      </c>
      <c r="M457" s="70" t="s">
        <v>76</v>
      </c>
      <c r="N457" s="70" t="s">
        <v>669</v>
      </c>
      <c r="O457" s="71">
        <v>42670</v>
      </c>
      <c r="P457" t="s">
        <v>153</v>
      </c>
    </row>
    <row r="458" spans="1:16" ht="15">
      <c r="A458" s="80">
        <v>42401</v>
      </c>
      <c r="B458" s="70" t="s">
        <v>541</v>
      </c>
      <c r="C458" s="70">
        <v>133</v>
      </c>
      <c r="D458" s="70">
        <v>12359</v>
      </c>
      <c r="E458" s="70" t="s">
        <v>670</v>
      </c>
      <c r="F458" s="70" t="s">
        <v>79</v>
      </c>
      <c r="G458" s="70">
        <v>2</v>
      </c>
      <c r="H458" s="70">
        <v>1</v>
      </c>
      <c r="I458" s="70">
        <v>1</v>
      </c>
      <c r="J458" s="70">
        <v>59</v>
      </c>
      <c r="K458" s="70">
        <v>59</v>
      </c>
      <c r="L458" s="70">
        <f t="shared" si="10"/>
        <v>59</v>
      </c>
      <c r="M458" s="70" t="s">
        <v>76</v>
      </c>
      <c r="N458" s="70" t="s">
        <v>669</v>
      </c>
      <c r="O458" s="71">
        <v>42670</v>
      </c>
      <c r="P458" t="s">
        <v>153</v>
      </c>
    </row>
    <row r="459" spans="1:16" ht="30">
      <c r="A459" s="80">
        <v>42401</v>
      </c>
      <c r="B459" s="70" t="s">
        <v>320</v>
      </c>
      <c r="C459" s="70">
        <v>327</v>
      </c>
      <c r="D459" s="70">
        <v>62896</v>
      </c>
      <c r="E459" s="70" t="s">
        <v>128</v>
      </c>
      <c r="F459" s="70" t="s">
        <v>129</v>
      </c>
      <c r="G459" s="70">
        <v>40</v>
      </c>
      <c r="H459" s="70">
        <v>1</v>
      </c>
      <c r="I459" s="70">
        <v>1</v>
      </c>
      <c r="J459" s="70">
        <v>184.99</v>
      </c>
      <c r="K459" s="70">
        <v>184.99</v>
      </c>
      <c r="L459" s="70">
        <f t="shared" si="10"/>
        <v>184.99</v>
      </c>
      <c r="M459" s="70" t="s">
        <v>76</v>
      </c>
      <c r="N459" s="70" t="s">
        <v>671</v>
      </c>
      <c r="O459" s="71">
        <v>42670</v>
      </c>
      <c r="P459" t="s">
        <v>153</v>
      </c>
    </row>
    <row r="460" spans="1:16" ht="60">
      <c r="A460" s="80">
        <v>42401</v>
      </c>
      <c r="B460" s="70" t="s">
        <v>339</v>
      </c>
      <c r="C460" s="70">
        <v>277</v>
      </c>
      <c r="D460" s="70">
        <v>9603</v>
      </c>
      <c r="E460" s="70" t="s">
        <v>126</v>
      </c>
      <c r="F460" s="70" t="s">
        <v>97</v>
      </c>
      <c r="G460" s="70">
        <v>300</v>
      </c>
      <c r="H460" s="70">
        <v>0</v>
      </c>
      <c r="I460" s="70">
        <v>20</v>
      </c>
      <c r="J460" s="70">
        <v>1.68</v>
      </c>
      <c r="K460" s="70">
        <v>0</v>
      </c>
      <c r="L460" s="70">
        <f t="shared" si="10"/>
        <v>33.6</v>
      </c>
      <c r="M460" s="70" t="s">
        <v>76</v>
      </c>
      <c r="N460" s="70" t="s">
        <v>672</v>
      </c>
      <c r="O460" s="71">
        <v>42670</v>
      </c>
      <c r="P460" t="s">
        <v>153</v>
      </c>
    </row>
    <row r="461" spans="1:16" ht="285">
      <c r="A461" s="80">
        <v>42401</v>
      </c>
      <c r="B461" s="70" t="s">
        <v>339</v>
      </c>
      <c r="C461" s="70">
        <v>379</v>
      </c>
      <c r="D461" s="70">
        <v>19021</v>
      </c>
      <c r="E461" s="70" t="s">
        <v>673</v>
      </c>
      <c r="F461" s="70" t="s">
        <v>48</v>
      </c>
      <c r="G461" s="70">
        <v>260</v>
      </c>
      <c r="H461" s="70">
        <v>50</v>
      </c>
      <c r="I461" s="70">
        <v>50</v>
      </c>
      <c r="J461" s="70">
        <v>27.55</v>
      </c>
      <c r="K461" s="72">
        <v>1377.5</v>
      </c>
      <c r="L461" s="70">
        <f t="shared" si="10"/>
        <v>1377.5</v>
      </c>
      <c r="M461" s="70" t="s">
        <v>76</v>
      </c>
      <c r="N461" s="70" t="s">
        <v>672</v>
      </c>
      <c r="O461" s="71">
        <v>42670</v>
      </c>
      <c r="P461" t="s">
        <v>153</v>
      </c>
    </row>
    <row r="462" spans="1:16" ht="30">
      <c r="A462" s="80">
        <v>42401</v>
      </c>
      <c r="B462" s="70" t="s">
        <v>339</v>
      </c>
      <c r="C462" s="70">
        <v>406</v>
      </c>
      <c r="D462" s="70">
        <v>44487</v>
      </c>
      <c r="E462" s="70" t="s">
        <v>417</v>
      </c>
      <c r="F462" s="70" t="s">
        <v>129</v>
      </c>
      <c r="G462" s="70">
        <v>448</v>
      </c>
      <c r="H462" s="70">
        <v>100</v>
      </c>
      <c r="I462" s="70">
        <v>100</v>
      </c>
      <c r="J462" s="70">
        <v>3.6</v>
      </c>
      <c r="K462" s="70">
        <v>360</v>
      </c>
      <c r="L462" s="70">
        <f t="shared" si="10"/>
        <v>360</v>
      </c>
      <c r="M462" s="70" t="s">
        <v>76</v>
      </c>
      <c r="N462" s="70" t="s">
        <v>672</v>
      </c>
      <c r="O462" s="71">
        <v>42670</v>
      </c>
      <c r="P462" t="s">
        <v>153</v>
      </c>
    </row>
    <row r="463" spans="1:16" ht="30">
      <c r="A463" s="80">
        <v>42401</v>
      </c>
      <c r="B463" s="70" t="s">
        <v>339</v>
      </c>
      <c r="C463" s="70">
        <v>421</v>
      </c>
      <c r="D463" s="70">
        <v>18906</v>
      </c>
      <c r="E463" s="70" t="s">
        <v>674</v>
      </c>
      <c r="F463" s="70" t="s">
        <v>129</v>
      </c>
      <c r="G463" s="70">
        <v>2</v>
      </c>
      <c r="H463" s="70">
        <v>1</v>
      </c>
      <c r="I463" s="70">
        <v>1</v>
      </c>
      <c r="J463" s="70">
        <v>9.99</v>
      </c>
      <c r="K463" s="70">
        <v>9.99</v>
      </c>
      <c r="L463" s="70">
        <f t="shared" si="10"/>
        <v>9.99</v>
      </c>
      <c r="M463" s="70" t="s">
        <v>76</v>
      </c>
      <c r="N463" s="70" t="s">
        <v>672</v>
      </c>
      <c r="O463" s="71">
        <v>42670</v>
      </c>
      <c r="P463" t="s">
        <v>153</v>
      </c>
    </row>
    <row r="464" spans="1:16" ht="15">
      <c r="A464" s="80">
        <v>42401</v>
      </c>
      <c r="B464" s="70" t="s">
        <v>339</v>
      </c>
      <c r="C464" s="70">
        <v>480</v>
      </c>
      <c r="D464" s="70">
        <v>25958</v>
      </c>
      <c r="E464" s="70" t="s">
        <v>431</v>
      </c>
      <c r="F464" s="70" t="s">
        <v>48</v>
      </c>
      <c r="G464" s="70">
        <v>54</v>
      </c>
      <c r="H464" s="70">
        <v>0</v>
      </c>
      <c r="I464" s="70">
        <v>2</v>
      </c>
      <c r="J464" s="70">
        <v>6.25</v>
      </c>
      <c r="K464" s="70">
        <v>0</v>
      </c>
      <c r="L464" s="70">
        <f t="shared" si="10"/>
        <v>12.5</v>
      </c>
      <c r="M464" s="70" t="s">
        <v>76</v>
      </c>
      <c r="N464" s="70" t="s">
        <v>672</v>
      </c>
      <c r="O464" s="71">
        <v>42670</v>
      </c>
      <c r="P464" t="s">
        <v>153</v>
      </c>
    </row>
    <row r="465" spans="1:16" ht="30">
      <c r="A465" s="80">
        <v>42401</v>
      </c>
      <c r="B465" s="70" t="s">
        <v>339</v>
      </c>
      <c r="C465" s="70">
        <v>483</v>
      </c>
      <c r="D465" s="70">
        <v>63049</v>
      </c>
      <c r="E465" s="70" t="s">
        <v>432</v>
      </c>
      <c r="F465" s="70" t="s">
        <v>48</v>
      </c>
      <c r="G465" s="70">
        <v>10</v>
      </c>
      <c r="H465" s="70">
        <v>5</v>
      </c>
      <c r="I465" s="70">
        <v>1</v>
      </c>
      <c r="J465" s="70">
        <v>11</v>
      </c>
      <c r="K465" s="70">
        <v>55</v>
      </c>
      <c r="L465" s="70">
        <f t="shared" si="10"/>
        <v>11</v>
      </c>
      <c r="M465" s="70" t="s">
        <v>76</v>
      </c>
      <c r="N465" s="70" t="s">
        <v>672</v>
      </c>
      <c r="O465" s="71">
        <v>42670</v>
      </c>
      <c r="P465" t="s">
        <v>153</v>
      </c>
    </row>
    <row r="466" spans="1:16" ht="30">
      <c r="A466" s="80">
        <v>42401</v>
      </c>
      <c r="B466" s="70" t="s">
        <v>339</v>
      </c>
      <c r="C466" s="70">
        <v>483</v>
      </c>
      <c r="D466" s="70">
        <v>63049</v>
      </c>
      <c r="E466" s="70" t="s">
        <v>432</v>
      </c>
      <c r="F466" s="70" t="s">
        <v>48</v>
      </c>
      <c r="G466" s="70">
        <v>10</v>
      </c>
      <c r="H466" s="70">
        <v>0</v>
      </c>
      <c r="I466" s="70">
        <v>4</v>
      </c>
      <c r="J466" s="70">
        <v>11</v>
      </c>
      <c r="K466" s="70">
        <v>0</v>
      </c>
      <c r="L466" s="70">
        <f t="shared" si="10"/>
        <v>44</v>
      </c>
      <c r="M466" s="70" t="s">
        <v>76</v>
      </c>
      <c r="N466" s="70" t="s">
        <v>672</v>
      </c>
      <c r="O466" s="71">
        <v>42670</v>
      </c>
      <c r="P466" t="s">
        <v>153</v>
      </c>
    </row>
    <row r="467" spans="1:16" ht="30">
      <c r="A467" s="80">
        <v>42430</v>
      </c>
      <c r="B467" s="70" t="s">
        <v>470</v>
      </c>
      <c r="C467" s="70">
        <v>203</v>
      </c>
      <c r="D467" s="70">
        <v>44864</v>
      </c>
      <c r="E467" s="70" t="s">
        <v>474</v>
      </c>
      <c r="F467" s="70" t="s">
        <v>75</v>
      </c>
      <c r="G467" s="70">
        <v>60</v>
      </c>
      <c r="H467" s="70">
        <v>0</v>
      </c>
      <c r="I467" s="70">
        <v>2</v>
      </c>
      <c r="J467" s="70">
        <v>98.4</v>
      </c>
      <c r="K467" s="70">
        <v>0</v>
      </c>
      <c r="L467" s="70">
        <f t="shared" si="10"/>
        <v>196.8</v>
      </c>
      <c r="M467" s="70" t="s">
        <v>76</v>
      </c>
      <c r="N467" s="70" t="s">
        <v>675</v>
      </c>
      <c r="O467" s="71">
        <v>42670</v>
      </c>
      <c r="P467" t="s">
        <v>153</v>
      </c>
    </row>
    <row r="468" spans="1:16" ht="60">
      <c r="A468" s="80">
        <v>42430</v>
      </c>
      <c r="B468" s="70" t="s">
        <v>649</v>
      </c>
      <c r="C468" s="70">
        <v>246</v>
      </c>
      <c r="D468" s="70">
        <v>64768</v>
      </c>
      <c r="E468" s="70" t="s">
        <v>486</v>
      </c>
      <c r="F468" s="70" t="s">
        <v>97</v>
      </c>
      <c r="G468" s="70">
        <v>424</v>
      </c>
      <c r="H468" s="70">
        <v>0</v>
      </c>
      <c r="I468" s="70">
        <v>10</v>
      </c>
      <c r="J468" s="70">
        <v>20.43</v>
      </c>
      <c r="K468" s="70">
        <v>0</v>
      </c>
      <c r="L468" s="70">
        <f t="shared" si="10"/>
        <v>204.3</v>
      </c>
      <c r="M468" s="70" t="s">
        <v>76</v>
      </c>
      <c r="N468" s="70" t="s">
        <v>676</v>
      </c>
      <c r="O468" s="71">
        <v>42670</v>
      </c>
      <c r="P468" t="s">
        <v>153</v>
      </c>
    </row>
    <row r="469" spans="1:16" ht="15">
      <c r="A469" s="80">
        <v>42430</v>
      </c>
      <c r="B469" s="70" t="s">
        <v>570</v>
      </c>
      <c r="C469" s="70">
        <v>324</v>
      </c>
      <c r="D469" s="70">
        <v>31747</v>
      </c>
      <c r="E469" s="70" t="s">
        <v>677</v>
      </c>
      <c r="F469" s="70" t="s">
        <v>48</v>
      </c>
      <c r="G469" s="70">
        <v>22</v>
      </c>
      <c r="H469" s="70">
        <v>10</v>
      </c>
      <c r="I469" s="70">
        <v>8</v>
      </c>
      <c r="J469" s="70">
        <v>13.5</v>
      </c>
      <c r="K469" s="70">
        <v>135</v>
      </c>
      <c r="L469" s="70">
        <f t="shared" si="10"/>
        <v>108</v>
      </c>
      <c r="M469" s="70" t="s">
        <v>76</v>
      </c>
      <c r="N469" s="70" t="s">
        <v>678</v>
      </c>
      <c r="O469" s="71">
        <v>42670</v>
      </c>
      <c r="P469" t="s">
        <v>153</v>
      </c>
    </row>
    <row r="470" spans="1:16" ht="15">
      <c r="A470" s="80">
        <v>42430</v>
      </c>
      <c r="B470" s="70" t="s">
        <v>488</v>
      </c>
      <c r="C470" s="70">
        <v>269</v>
      </c>
      <c r="D470" s="70">
        <v>14690</v>
      </c>
      <c r="E470" s="70" t="s">
        <v>497</v>
      </c>
      <c r="F470" s="70" t="s">
        <v>48</v>
      </c>
      <c r="G470" s="70">
        <v>40</v>
      </c>
      <c r="H470" s="70">
        <v>4</v>
      </c>
      <c r="I470" s="70">
        <v>4</v>
      </c>
      <c r="J470" s="70">
        <v>10</v>
      </c>
      <c r="K470" s="70">
        <v>40</v>
      </c>
      <c r="L470" s="70">
        <f t="shared" si="10"/>
        <v>40</v>
      </c>
      <c r="M470" s="70" t="s">
        <v>76</v>
      </c>
      <c r="N470" s="70" t="s">
        <v>679</v>
      </c>
      <c r="O470" s="71">
        <v>42670</v>
      </c>
      <c r="P470" t="s">
        <v>153</v>
      </c>
    </row>
    <row r="471" spans="1:15" ht="15">
      <c r="A471" s="80">
        <v>42370</v>
      </c>
      <c r="B471" s="70" t="s">
        <v>239</v>
      </c>
      <c r="C471" s="70">
        <v>21</v>
      </c>
      <c r="D471" s="70">
        <v>26224</v>
      </c>
      <c r="E471" s="70" t="s">
        <v>707</v>
      </c>
      <c r="F471" s="70" t="s">
        <v>79</v>
      </c>
      <c r="G471" s="70">
        <v>4</v>
      </c>
      <c r="H471" s="70">
        <v>1</v>
      </c>
      <c r="I471" s="70">
        <v>1</v>
      </c>
      <c r="J471" s="70">
        <v>597</v>
      </c>
      <c r="K471" s="70">
        <v>597</v>
      </c>
      <c r="L471" s="70">
        <f t="shared" si="10"/>
        <v>597</v>
      </c>
      <c r="M471" s="70" t="s">
        <v>76</v>
      </c>
      <c r="N471" s="70" t="s">
        <v>708</v>
      </c>
      <c r="O471" s="71">
        <v>42695</v>
      </c>
    </row>
    <row r="472" spans="1:15" ht="45">
      <c r="A472" s="80">
        <v>42401</v>
      </c>
      <c r="B472" s="70" t="s">
        <v>339</v>
      </c>
      <c r="C472" s="70">
        <v>502</v>
      </c>
      <c r="D472" s="70">
        <v>44845</v>
      </c>
      <c r="E472" s="70" t="s">
        <v>584</v>
      </c>
      <c r="F472" s="70" t="s">
        <v>97</v>
      </c>
      <c r="G472" s="70">
        <v>12</v>
      </c>
      <c r="H472" s="70">
        <v>3</v>
      </c>
      <c r="I472" s="70">
        <v>3</v>
      </c>
      <c r="J472" s="70">
        <v>527</v>
      </c>
      <c r="K472" s="72">
        <v>1581</v>
      </c>
      <c r="L472" s="70">
        <f t="shared" si="10"/>
        <v>1581</v>
      </c>
      <c r="M472" s="70" t="s">
        <v>76</v>
      </c>
      <c r="N472" s="70" t="s">
        <v>709</v>
      </c>
      <c r="O472" s="71">
        <v>42695</v>
      </c>
    </row>
    <row r="473" ht="15">
      <c r="L473" s="74">
        <f aca="true" t="shared" si="11" ref="L473:L511">I473*J473</f>
        <v>0</v>
      </c>
    </row>
    <row r="474" ht="15">
      <c r="L474" s="74">
        <f t="shared" si="11"/>
        <v>0</v>
      </c>
    </row>
    <row r="475" ht="15">
      <c r="L475" s="74">
        <f t="shared" si="11"/>
        <v>0</v>
      </c>
    </row>
    <row r="476" ht="15">
      <c r="L476" s="74">
        <f t="shared" si="11"/>
        <v>0</v>
      </c>
    </row>
    <row r="477" ht="15">
      <c r="L477" s="74">
        <f t="shared" si="11"/>
        <v>0</v>
      </c>
    </row>
    <row r="478" ht="15">
      <c r="L478" s="74">
        <f t="shared" si="11"/>
        <v>0</v>
      </c>
    </row>
    <row r="479" ht="15">
      <c r="L479" s="74">
        <f t="shared" si="11"/>
        <v>0</v>
      </c>
    </row>
    <row r="480" ht="15">
      <c r="L480" s="74">
        <f t="shared" si="11"/>
        <v>0</v>
      </c>
    </row>
    <row r="481" ht="15">
      <c r="L481" s="74">
        <f t="shared" si="11"/>
        <v>0</v>
      </c>
    </row>
    <row r="482" ht="15">
      <c r="L482" s="74">
        <f t="shared" si="11"/>
        <v>0</v>
      </c>
    </row>
    <row r="483" ht="15">
      <c r="L483" s="74">
        <f t="shared" si="11"/>
        <v>0</v>
      </c>
    </row>
    <row r="484" ht="15">
      <c r="L484" s="74">
        <f t="shared" si="11"/>
        <v>0</v>
      </c>
    </row>
    <row r="485" ht="15">
      <c r="L485" s="74">
        <f t="shared" si="11"/>
        <v>0</v>
      </c>
    </row>
    <row r="486" ht="15">
      <c r="L486" s="74">
        <f t="shared" si="11"/>
        <v>0</v>
      </c>
    </row>
    <row r="487" ht="15">
      <c r="L487" s="74">
        <f t="shared" si="11"/>
        <v>0</v>
      </c>
    </row>
    <row r="488" ht="15">
      <c r="L488" s="74">
        <f t="shared" si="11"/>
        <v>0</v>
      </c>
    </row>
    <row r="489" ht="15">
      <c r="L489" s="74">
        <f t="shared" si="11"/>
        <v>0</v>
      </c>
    </row>
    <row r="490" ht="15">
      <c r="L490" s="74">
        <f t="shared" si="11"/>
        <v>0</v>
      </c>
    </row>
    <row r="491" ht="15">
      <c r="L491" s="74">
        <f t="shared" si="11"/>
        <v>0</v>
      </c>
    </row>
    <row r="492" ht="15">
      <c r="L492" s="74">
        <f t="shared" si="11"/>
        <v>0</v>
      </c>
    </row>
    <row r="493" ht="15">
      <c r="L493" s="74">
        <f t="shared" si="11"/>
        <v>0</v>
      </c>
    </row>
    <row r="494" ht="15">
      <c r="L494" s="74">
        <f t="shared" si="11"/>
        <v>0</v>
      </c>
    </row>
    <row r="495" ht="15">
      <c r="L495" s="74">
        <f t="shared" si="11"/>
        <v>0</v>
      </c>
    </row>
    <row r="496" ht="15">
      <c r="L496" s="74">
        <f t="shared" si="11"/>
        <v>0</v>
      </c>
    </row>
    <row r="497" ht="15">
      <c r="L497" s="74">
        <f t="shared" si="11"/>
        <v>0</v>
      </c>
    </row>
    <row r="498" ht="15">
      <c r="L498" s="74">
        <f t="shared" si="11"/>
        <v>0</v>
      </c>
    </row>
    <row r="499" ht="15">
      <c r="L499" s="74">
        <f t="shared" si="11"/>
        <v>0</v>
      </c>
    </row>
    <row r="500" ht="15">
      <c r="L500" s="74">
        <f t="shared" si="11"/>
        <v>0</v>
      </c>
    </row>
    <row r="501" ht="15">
      <c r="L501" s="74">
        <f t="shared" si="11"/>
        <v>0</v>
      </c>
    </row>
    <row r="502" ht="15">
      <c r="L502" s="74">
        <f t="shared" si="11"/>
        <v>0</v>
      </c>
    </row>
    <row r="503" ht="15">
      <c r="L503" s="74">
        <f t="shared" si="11"/>
        <v>0</v>
      </c>
    </row>
    <row r="504" ht="15">
      <c r="L504" s="74">
        <f t="shared" si="11"/>
        <v>0</v>
      </c>
    </row>
    <row r="505" ht="15">
      <c r="L505" s="74">
        <f t="shared" si="11"/>
        <v>0</v>
      </c>
    </row>
    <row r="506" ht="15">
      <c r="L506" s="74">
        <f t="shared" si="11"/>
        <v>0</v>
      </c>
    </row>
    <row r="507" ht="15">
      <c r="L507" s="74">
        <f t="shared" si="11"/>
        <v>0</v>
      </c>
    </row>
    <row r="508" ht="15">
      <c r="L508" s="74">
        <f t="shared" si="11"/>
        <v>0</v>
      </c>
    </row>
    <row r="509" ht="15">
      <c r="L509" s="74">
        <f t="shared" si="11"/>
        <v>0</v>
      </c>
    </row>
    <row r="510" ht="15">
      <c r="L510" s="74">
        <f t="shared" si="11"/>
        <v>0</v>
      </c>
    </row>
    <row r="511" ht="15">
      <c r="L511" s="74">
        <f t="shared" si="11"/>
        <v>0</v>
      </c>
    </row>
    <row r="512" ht="15">
      <c r="L512" s="74">
        <f aca="true" t="shared" si="12" ref="L512:L575">I512*J512</f>
        <v>0</v>
      </c>
    </row>
    <row r="513" ht="15">
      <c r="L513" s="74">
        <f t="shared" si="12"/>
        <v>0</v>
      </c>
    </row>
    <row r="514" ht="15">
      <c r="L514" s="74">
        <f t="shared" si="12"/>
        <v>0</v>
      </c>
    </row>
    <row r="515" ht="15">
      <c r="L515" s="74">
        <f t="shared" si="12"/>
        <v>0</v>
      </c>
    </row>
    <row r="516" ht="15">
      <c r="L516" s="74">
        <f t="shared" si="12"/>
        <v>0</v>
      </c>
    </row>
    <row r="517" ht="15">
      <c r="L517" s="74">
        <f t="shared" si="12"/>
        <v>0</v>
      </c>
    </row>
    <row r="518" ht="15">
      <c r="L518" s="74">
        <f t="shared" si="12"/>
        <v>0</v>
      </c>
    </row>
    <row r="519" ht="15">
      <c r="L519" s="74">
        <f t="shared" si="12"/>
        <v>0</v>
      </c>
    </row>
    <row r="520" ht="15">
      <c r="L520" s="74">
        <f t="shared" si="12"/>
        <v>0</v>
      </c>
    </row>
    <row r="521" ht="15">
      <c r="L521" s="74">
        <f t="shared" si="12"/>
        <v>0</v>
      </c>
    </row>
    <row r="522" ht="15">
      <c r="L522" s="74">
        <f t="shared" si="12"/>
        <v>0</v>
      </c>
    </row>
    <row r="523" ht="15">
      <c r="L523" s="74">
        <f t="shared" si="12"/>
        <v>0</v>
      </c>
    </row>
    <row r="524" ht="15">
      <c r="L524" s="74">
        <f t="shared" si="12"/>
        <v>0</v>
      </c>
    </row>
    <row r="525" ht="15">
      <c r="L525" s="74">
        <f t="shared" si="12"/>
        <v>0</v>
      </c>
    </row>
    <row r="526" ht="15">
      <c r="L526" s="74">
        <f t="shared" si="12"/>
        <v>0</v>
      </c>
    </row>
    <row r="527" ht="15">
      <c r="L527" s="74">
        <f t="shared" si="12"/>
        <v>0</v>
      </c>
    </row>
    <row r="528" ht="15">
      <c r="L528" s="74">
        <f t="shared" si="12"/>
        <v>0</v>
      </c>
    </row>
    <row r="529" ht="15">
      <c r="L529" s="74">
        <f t="shared" si="12"/>
        <v>0</v>
      </c>
    </row>
    <row r="530" ht="15">
      <c r="L530" s="74">
        <f t="shared" si="12"/>
        <v>0</v>
      </c>
    </row>
    <row r="531" ht="15">
      <c r="L531" s="74">
        <f t="shared" si="12"/>
        <v>0</v>
      </c>
    </row>
    <row r="532" ht="15">
      <c r="L532" s="74">
        <f t="shared" si="12"/>
        <v>0</v>
      </c>
    </row>
    <row r="533" ht="15">
      <c r="L533" s="74">
        <f t="shared" si="12"/>
        <v>0</v>
      </c>
    </row>
    <row r="534" ht="15">
      <c r="L534" s="74">
        <f t="shared" si="12"/>
        <v>0</v>
      </c>
    </row>
    <row r="535" ht="15">
      <c r="L535" s="74">
        <f t="shared" si="12"/>
        <v>0</v>
      </c>
    </row>
    <row r="536" ht="15">
      <c r="L536" s="74">
        <f t="shared" si="12"/>
        <v>0</v>
      </c>
    </row>
    <row r="537" ht="15">
      <c r="L537" s="74">
        <f t="shared" si="12"/>
        <v>0</v>
      </c>
    </row>
    <row r="538" ht="15">
      <c r="L538" s="74">
        <f t="shared" si="12"/>
        <v>0</v>
      </c>
    </row>
    <row r="539" ht="15">
      <c r="L539" s="74">
        <f t="shared" si="12"/>
        <v>0</v>
      </c>
    </row>
    <row r="540" ht="15">
      <c r="L540" s="74">
        <f t="shared" si="12"/>
        <v>0</v>
      </c>
    </row>
    <row r="541" ht="15">
      <c r="L541" s="74">
        <f t="shared" si="12"/>
        <v>0</v>
      </c>
    </row>
    <row r="542" ht="15">
      <c r="L542" s="74">
        <f t="shared" si="12"/>
        <v>0</v>
      </c>
    </row>
    <row r="543" ht="15">
      <c r="L543" s="74">
        <f t="shared" si="12"/>
        <v>0</v>
      </c>
    </row>
    <row r="544" ht="15">
      <c r="L544" s="74">
        <f t="shared" si="12"/>
        <v>0</v>
      </c>
    </row>
    <row r="545" ht="15">
      <c r="L545" s="74">
        <f t="shared" si="12"/>
        <v>0</v>
      </c>
    </row>
    <row r="546" ht="15">
      <c r="L546" s="74">
        <f t="shared" si="12"/>
        <v>0</v>
      </c>
    </row>
    <row r="547" ht="15">
      <c r="L547" s="74">
        <f t="shared" si="12"/>
        <v>0</v>
      </c>
    </row>
    <row r="548" ht="15">
      <c r="L548" s="74">
        <f t="shared" si="12"/>
        <v>0</v>
      </c>
    </row>
    <row r="549" ht="15">
      <c r="L549" s="74">
        <f t="shared" si="12"/>
        <v>0</v>
      </c>
    </row>
    <row r="550" ht="15">
      <c r="L550" s="74">
        <f t="shared" si="12"/>
        <v>0</v>
      </c>
    </row>
    <row r="551" ht="15">
      <c r="L551" s="74">
        <f t="shared" si="12"/>
        <v>0</v>
      </c>
    </row>
    <row r="552" ht="15">
      <c r="L552" s="74">
        <f t="shared" si="12"/>
        <v>0</v>
      </c>
    </row>
    <row r="553" ht="15">
      <c r="L553" s="74">
        <f t="shared" si="12"/>
        <v>0</v>
      </c>
    </row>
    <row r="554" ht="15">
      <c r="L554" s="74">
        <f t="shared" si="12"/>
        <v>0</v>
      </c>
    </row>
    <row r="555" ht="15">
      <c r="L555" s="74">
        <f t="shared" si="12"/>
        <v>0</v>
      </c>
    </row>
    <row r="556" ht="15">
      <c r="L556" s="74">
        <f t="shared" si="12"/>
        <v>0</v>
      </c>
    </row>
    <row r="557" ht="15">
      <c r="L557" s="74">
        <f t="shared" si="12"/>
        <v>0</v>
      </c>
    </row>
    <row r="558" ht="15">
      <c r="L558" s="74">
        <f t="shared" si="12"/>
        <v>0</v>
      </c>
    </row>
    <row r="559" ht="15">
      <c r="L559" s="74">
        <f t="shared" si="12"/>
        <v>0</v>
      </c>
    </row>
    <row r="560" ht="15">
      <c r="L560" s="74">
        <f t="shared" si="12"/>
        <v>0</v>
      </c>
    </row>
    <row r="561" ht="15">
      <c r="L561" s="74">
        <f t="shared" si="12"/>
        <v>0</v>
      </c>
    </row>
    <row r="562" ht="15">
      <c r="L562" s="74">
        <f t="shared" si="12"/>
        <v>0</v>
      </c>
    </row>
    <row r="563" ht="15">
      <c r="L563" s="74">
        <f t="shared" si="12"/>
        <v>0</v>
      </c>
    </row>
    <row r="564" ht="15">
      <c r="L564" s="74">
        <f t="shared" si="12"/>
        <v>0</v>
      </c>
    </row>
    <row r="565" ht="15">
      <c r="L565" s="74">
        <f t="shared" si="12"/>
        <v>0</v>
      </c>
    </row>
    <row r="566" ht="15">
      <c r="L566" s="74">
        <f t="shared" si="12"/>
        <v>0</v>
      </c>
    </row>
    <row r="567" ht="15">
      <c r="L567" s="74">
        <f t="shared" si="12"/>
        <v>0</v>
      </c>
    </row>
    <row r="568" ht="15">
      <c r="L568" s="74">
        <f t="shared" si="12"/>
        <v>0</v>
      </c>
    </row>
    <row r="569" ht="15">
      <c r="L569" s="74">
        <f t="shared" si="12"/>
        <v>0</v>
      </c>
    </row>
    <row r="570" ht="15">
      <c r="L570" s="74">
        <f t="shared" si="12"/>
        <v>0</v>
      </c>
    </row>
    <row r="571" ht="15">
      <c r="L571" s="74">
        <f t="shared" si="12"/>
        <v>0</v>
      </c>
    </row>
    <row r="572" ht="15">
      <c r="L572" s="74">
        <f t="shared" si="12"/>
        <v>0</v>
      </c>
    </row>
    <row r="573" ht="15">
      <c r="L573" s="74">
        <f t="shared" si="12"/>
        <v>0</v>
      </c>
    </row>
    <row r="574" ht="15">
      <c r="L574" s="74">
        <f t="shared" si="12"/>
        <v>0</v>
      </c>
    </row>
    <row r="575" ht="15">
      <c r="L575" s="74">
        <f t="shared" si="12"/>
        <v>0</v>
      </c>
    </row>
    <row r="576" ht="15">
      <c r="L576" s="74">
        <f aca="true" t="shared" si="13" ref="L576:L639">I576*J576</f>
        <v>0</v>
      </c>
    </row>
    <row r="577" ht="15">
      <c r="L577" s="74">
        <f t="shared" si="13"/>
        <v>0</v>
      </c>
    </row>
    <row r="578" ht="15">
      <c r="L578" s="74">
        <f t="shared" si="13"/>
        <v>0</v>
      </c>
    </row>
    <row r="579" ht="15">
      <c r="L579" s="74">
        <f t="shared" si="13"/>
        <v>0</v>
      </c>
    </row>
    <row r="580" ht="15">
      <c r="L580" s="74">
        <f t="shared" si="13"/>
        <v>0</v>
      </c>
    </row>
    <row r="581" ht="15">
      <c r="L581" s="74">
        <f t="shared" si="13"/>
        <v>0</v>
      </c>
    </row>
    <row r="582" ht="15">
      <c r="L582" s="74">
        <f t="shared" si="13"/>
        <v>0</v>
      </c>
    </row>
    <row r="583" ht="15">
      <c r="L583" s="74">
        <f t="shared" si="13"/>
        <v>0</v>
      </c>
    </row>
    <row r="584" ht="15">
      <c r="L584" s="74">
        <f t="shared" si="13"/>
        <v>0</v>
      </c>
    </row>
    <row r="585" ht="15">
      <c r="L585" s="74">
        <f t="shared" si="13"/>
        <v>0</v>
      </c>
    </row>
    <row r="586" ht="15">
      <c r="L586" s="74">
        <f t="shared" si="13"/>
        <v>0</v>
      </c>
    </row>
    <row r="587" ht="15">
      <c r="L587" s="74">
        <f t="shared" si="13"/>
        <v>0</v>
      </c>
    </row>
    <row r="588" ht="15">
      <c r="L588" s="74">
        <f t="shared" si="13"/>
        <v>0</v>
      </c>
    </row>
    <row r="589" ht="15">
      <c r="L589" s="74">
        <f t="shared" si="13"/>
        <v>0</v>
      </c>
    </row>
    <row r="590" ht="15">
      <c r="L590" s="74">
        <f t="shared" si="13"/>
        <v>0</v>
      </c>
    </row>
    <row r="591" ht="15">
      <c r="L591" s="74">
        <f t="shared" si="13"/>
        <v>0</v>
      </c>
    </row>
    <row r="592" ht="15">
      <c r="L592" s="74">
        <f t="shared" si="13"/>
        <v>0</v>
      </c>
    </row>
    <row r="593" ht="15">
      <c r="L593" s="74">
        <f t="shared" si="13"/>
        <v>0</v>
      </c>
    </row>
    <row r="594" ht="15">
      <c r="L594" s="74">
        <f t="shared" si="13"/>
        <v>0</v>
      </c>
    </row>
    <row r="595" ht="15">
      <c r="L595" s="74">
        <f t="shared" si="13"/>
        <v>0</v>
      </c>
    </row>
    <row r="596" ht="15">
      <c r="L596" s="74">
        <f t="shared" si="13"/>
        <v>0</v>
      </c>
    </row>
    <row r="597" ht="15">
      <c r="L597" s="74">
        <f t="shared" si="13"/>
        <v>0</v>
      </c>
    </row>
    <row r="598" ht="15">
      <c r="L598" s="74">
        <f t="shared" si="13"/>
        <v>0</v>
      </c>
    </row>
    <row r="599" ht="15">
      <c r="L599" s="74">
        <f t="shared" si="13"/>
        <v>0</v>
      </c>
    </row>
    <row r="600" ht="15">
      <c r="L600" s="74">
        <f t="shared" si="13"/>
        <v>0</v>
      </c>
    </row>
    <row r="601" ht="15">
      <c r="L601" s="74">
        <f t="shared" si="13"/>
        <v>0</v>
      </c>
    </row>
    <row r="602" ht="15">
      <c r="L602" s="74">
        <f t="shared" si="13"/>
        <v>0</v>
      </c>
    </row>
    <row r="603" ht="15">
      <c r="L603" s="74">
        <f t="shared" si="13"/>
        <v>0</v>
      </c>
    </row>
    <row r="604" ht="15">
      <c r="L604" s="74">
        <f t="shared" si="13"/>
        <v>0</v>
      </c>
    </row>
    <row r="605" ht="15">
      <c r="L605" s="74">
        <f t="shared" si="13"/>
        <v>0</v>
      </c>
    </row>
    <row r="606" ht="15">
      <c r="L606" s="74">
        <f t="shared" si="13"/>
        <v>0</v>
      </c>
    </row>
    <row r="607" ht="15">
      <c r="L607" s="74">
        <f t="shared" si="13"/>
        <v>0</v>
      </c>
    </row>
    <row r="608" ht="15">
      <c r="L608" s="74">
        <f t="shared" si="13"/>
        <v>0</v>
      </c>
    </row>
    <row r="609" ht="15">
      <c r="L609" s="74">
        <f t="shared" si="13"/>
        <v>0</v>
      </c>
    </row>
    <row r="610" ht="15">
      <c r="L610" s="74">
        <f t="shared" si="13"/>
        <v>0</v>
      </c>
    </row>
    <row r="611" ht="15">
      <c r="L611" s="74">
        <f t="shared" si="13"/>
        <v>0</v>
      </c>
    </row>
    <row r="612" ht="15">
      <c r="L612" s="74">
        <f t="shared" si="13"/>
        <v>0</v>
      </c>
    </row>
    <row r="613" ht="15">
      <c r="L613" s="74">
        <f t="shared" si="13"/>
        <v>0</v>
      </c>
    </row>
    <row r="614" ht="15">
      <c r="L614" s="74">
        <f t="shared" si="13"/>
        <v>0</v>
      </c>
    </row>
    <row r="615" ht="15">
      <c r="L615" s="74">
        <f t="shared" si="13"/>
        <v>0</v>
      </c>
    </row>
    <row r="616" ht="15">
      <c r="L616" s="74">
        <f t="shared" si="13"/>
        <v>0</v>
      </c>
    </row>
    <row r="617" ht="15">
      <c r="L617" s="74">
        <f t="shared" si="13"/>
        <v>0</v>
      </c>
    </row>
    <row r="618" ht="15">
      <c r="L618" s="74">
        <f t="shared" si="13"/>
        <v>0</v>
      </c>
    </row>
    <row r="619" ht="15">
      <c r="L619" s="74">
        <f t="shared" si="13"/>
        <v>0</v>
      </c>
    </row>
    <row r="620" ht="15">
      <c r="L620" s="74">
        <f t="shared" si="13"/>
        <v>0</v>
      </c>
    </row>
    <row r="621" ht="15">
      <c r="L621" s="74">
        <f t="shared" si="13"/>
        <v>0</v>
      </c>
    </row>
    <row r="622" ht="15">
      <c r="L622" s="74">
        <f t="shared" si="13"/>
        <v>0</v>
      </c>
    </row>
    <row r="623" ht="15">
      <c r="L623" s="74">
        <f t="shared" si="13"/>
        <v>0</v>
      </c>
    </row>
    <row r="624" ht="15">
      <c r="L624" s="74">
        <f t="shared" si="13"/>
        <v>0</v>
      </c>
    </row>
    <row r="625" ht="15">
      <c r="L625" s="74">
        <f t="shared" si="13"/>
        <v>0</v>
      </c>
    </row>
    <row r="626" ht="15">
      <c r="L626" s="74">
        <f t="shared" si="13"/>
        <v>0</v>
      </c>
    </row>
    <row r="627" ht="15">
      <c r="L627" s="74">
        <f t="shared" si="13"/>
        <v>0</v>
      </c>
    </row>
    <row r="628" ht="15">
      <c r="L628" s="74">
        <f t="shared" si="13"/>
        <v>0</v>
      </c>
    </row>
    <row r="629" ht="15">
      <c r="L629" s="74">
        <f t="shared" si="13"/>
        <v>0</v>
      </c>
    </row>
    <row r="630" ht="15">
      <c r="L630" s="74">
        <f t="shared" si="13"/>
        <v>0</v>
      </c>
    </row>
    <row r="631" ht="15">
      <c r="L631" s="74">
        <f t="shared" si="13"/>
        <v>0</v>
      </c>
    </row>
    <row r="632" ht="15">
      <c r="L632" s="74">
        <f t="shared" si="13"/>
        <v>0</v>
      </c>
    </row>
    <row r="633" ht="15">
      <c r="L633" s="74">
        <f t="shared" si="13"/>
        <v>0</v>
      </c>
    </row>
    <row r="634" ht="15">
      <c r="L634" s="74">
        <f t="shared" si="13"/>
        <v>0</v>
      </c>
    </row>
    <row r="635" ht="15">
      <c r="L635" s="74">
        <f t="shared" si="13"/>
        <v>0</v>
      </c>
    </row>
    <row r="636" ht="15">
      <c r="L636" s="74">
        <f t="shared" si="13"/>
        <v>0</v>
      </c>
    </row>
    <row r="637" ht="15">
      <c r="L637" s="74">
        <f t="shared" si="13"/>
        <v>0</v>
      </c>
    </row>
    <row r="638" ht="15">
      <c r="L638" s="74">
        <f t="shared" si="13"/>
        <v>0</v>
      </c>
    </row>
    <row r="639" ht="15">
      <c r="L639" s="74">
        <f t="shared" si="13"/>
        <v>0</v>
      </c>
    </row>
    <row r="640" ht="15">
      <c r="L640" s="74">
        <f aca="true" t="shared" si="14" ref="L640:L703">I640*J640</f>
        <v>0</v>
      </c>
    </row>
    <row r="641" ht="15">
      <c r="L641" s="74">
        <f t="shared" si="14"/>
        <v>0</v>
      </c>
    </row>
    <row r="642" ht="15">
      <c r="L642" s="74">
        <f t="shared" si="14"/>
        <v>0</v>
      </c>
    </row>
    <row r="643" ht="15">
      <c r="L643" s="74">
        <f t="shared" si="14"/>
        <v>0</v>
      </c>
    </row>
    <row r="644" ht="15">
      <c r="L644" s="74">
        <f t="shared" si="14"/>
        <v>0</v>
      </c>
    </row>
    <row r="645" ht="15">
      <c r="L645" s="74">
        <f t="shared" si="14"/>
        <v>0</v>
      </c>
    </row>
    <row r="646" ht="15">
      <c r="L646" s="74">
        <f t="shared" si="14"/>
        <v>0</v>
      </c>
    </row>
    <row r="647" ht="15">
      <c r="L647" s="74">
        <f t="shared" si="14"/>
        <v>0</v>
      </c>
    </row>
    <row r="648" ht="15">
      <c r="L648" s="74">
        <f t="shared" si="14"/>
        <v>0</v>
      </c>
    </row>
    <row r="649" ht="15">
      <c r="L649" s="74">
        <f t="shared" si="14"/>
        <v>0</v>
      </c>
    </row>
    <row r="650" ht="15">
      <c r="L650" s="74">
        <f t="shared" si="14"/>
        <v>0</v>
      </c>
    </row>
    <row r="651" ht="15">
      <c r="L651" s="74">
        <f t="shared" si="14"/>
        <v>0</v>
      </c>
    </row>
    <row r="652" ht="15">
      <c r="L652" s="74">
        <f t="shared" si="14"/>
        <v>0</v>
      </c>
    </row>
    <row r="653" ht="15">
      <c r="L653" s="74">
        <f t="shared" si="14"/>
        <v>0</v>
      </c>
    </row>
    <row r="654" ht="15">
      <c r="L654" s="74">
        <f t="shared" si="14"/>
        <v>0</v>
      </c>
    </row>
    <row r="655" ht="15">
      <c r="L655" s="74">
        <f t="shared" si="14"/>
        <v>0</v>
      </c>
    </row>
    <row r="656" ht="15">
      <c r="L656" s="74">
        <f t="shared" si="14"/>
        <v>0</v>
      </c>
    </row>
    <row r="657" ht="15">
      <c r="L657" s="74">
        <f t="shared" si="14"/>
        <v>0</v>
      </c>
    </row>
    <row r="658" ht="15">
      <c r="L658" s="74">
        <f t="shared" si="14"/>
        <v>0</v>
      </c>
    </row>
    <row r="659" ht="15">
      <c r="L659" s="74">
        <f t="shared" si="14"/>
        <v>0</v>
      </c>
    </row>
    <row r="660" ht="15">
      <c r="L660" s="74">
        <f t="shared" si="14"/>
        <v>0</v>
      </c>
    </row>
    <row r="661" ht="15">
      <c r="L661" s="74">
        <f t="shared" si="14"/>
        <v>0</v>
      </c>
    </row>
    <row r="662" ht="15">
      <c r="L662" s="74">
        <f t="shared" si="14"/>
        <v>0</v>
      </c>
    </row>
    <row r="663" ht="15">
      <c r="L663" s="74">
        <f t="shared" si="14"/>
        <v>0</v>
      </c>
    </row>
    <row r="664" ht="15">
      <c r="L664" s="74">
        <f t="shared" si="14"/>
        <v>0</v>
      </c>
    </row>
    <row r="665" ht="15">
      <c r="L665" s="74">
        <f t="shared" si="14"/>
        <v>0</v>
      </c>
    </row>
    <row r="666" ht="15">
      <c r="L666" s="74">
        <f t="shared" si="14"/>
        <v>0</v>
      </c>
    </row>
    <row r="667" ht="15">
      <c r="L667" s="74">
        <f t="shared" si="14"/>
        <v>0</v>
      </c>
    </row>
    <row r="668" ht="15">
      <c r="L668" s="74">
        <f t="shared" si="14"/>
        <v>0</v>
      </c>
    </row>
    <row r="669" ht="15">
      <c r="L669" s="74">
        <f t="shared" si="14"/>
        <v>0</v>
      </c>
    </row>
    <row r="670" ht="15">
      <c r="L670" s="74">
        <f t="shared" si="14"/>
        <v>0</v>
      </c>
    </row>
    <row r="671" ht="15">
      <c r="L671" s="74">
        <f t="shared" si="14"/>
        <v>0</v>
      </c>
    </row>
    <row r="672" ht="15">
      <c r="L672" s="74">
        <f t="shared" si="14"/>
        <v>0</v>
      </c>
    </row>
    <row r="673" ht="15">
      <c r="L673" s="74">
        <f t="shared" si="14"/>
        <v>0</v>
      </c>
    </row>
    <row r="674" ht="15">
      <c r="L674" s="74">
        <f t="shared" si="14"/>
        <v>0</v>
      </c>
    </row>
    <row r="675" ht="15">
      <c r="L675" s="74">
        <f t="shared" si="14"/>
        <v>0</v>
      </c>
    </row>
    <row r="676" ht="15">
      <c r="L676" s="74">
        <f t="shared" si="14"/>
        <v>0</v>
      </c>
    </row>
    <row r="677" ht="15">
      <c r="L677" s="74">
        <f t="shared" si="14"/>
        <v>0</v>
      </c>
    </row>
    <row r="678" ht="15">
      <c r="L678" s="74">
        <f t="shared" si="14"/>
        <v>0</v>
      </c>
    </row>
    <row r="679" ht="15">
      <c r="L679" s="74">
        <f t="shared" si="14"/>
        <v>0</v>
      </c>
    </row>
    <row r="680" ht="15">
      <c r="L680" s="74">
        <f t="shared" si="14"/>
        <v>0</v>
      </c>
    </row>
    <row r="681" ht="15">
      <c r="L681" s="74">
        <f t="shared" si="14"/>
        <v>0</v>
      </c>
    </row>
    <row r="682" ht="15">
      <c r="L682" s="74">
        <f t="shared" si="14"/>
        <v>0</v>
      </c>
    </row>
    <row r="683" ht="15">
      <c r="L683" s="74">
        <f t="shared" si="14"/>
        <v>0</v>
      </c>
    </row>
    <row r="684" ht="15">
      <c r="L684" s="74">
        <f t="shared" si="14"/>
        <v>0</v>
      </c>
    </row>
    <row r="685" ht="15">
      <c r="L685" s="74">
        <f t="shared" si="14"/>
        <v>0</v>
      </c>
    </row>
    <row r="686" ht="15">
      <c r="L686" s="74">
        <f t="shared" si="14"/>
        <v>0</v>
      </c>
    </row>
    <row r="687" ht="15">
      <c r="L687" s="74">
        <f t="shared" si="14"/>
        <v>0</v>
      </c>
    </row>
    <row r="688" ht="15">
      <c r="L688" s="74">
        <f t="shared" si="14"/>
        <v>0</v>
      </c>
    </row>
    <row r="689" ht="15">
      <c r="L689" s="74">
        <f t="shared" si="14"/>
        <v>0</v>
      </c>
    </row>
    <row r="690" ht="15">
      <c r="L690" s="74">
        <f t="shared" si="14"/>
        <v>0</v>
      </c>
    </row>
    <row r="691" ht="15">
      <c r="L691" s="74">
        <f t="shared" si="14"/>
        <v>0</v>
      </c>
    </row>
    <row r="692" ht="15">
      <c r="L692" s="74">
        <f t="shared" si="14"/>
        <v>0</v>
      </c>
    </row>
    <row r="693" ht="15">
      <c r="L693" s="74">
        <f t="shared" si="14"/>
        <v>0</v>
      </c>
    </row>
    <row r="694" ht="15">
      <c r="L694" s="74">
        <f t="shared" si="14"/>
        <v>0</v>
      </c>
    </row>
    <row r="695" ht="15">
      <c r="L695" s="74">
        <f t="shared" si="14"/>
        <v>0</v>
      </c>
    </row>
    <row r="696" ht="15">
      <c r="L696" s="74">
        <f t="shared" si="14"/>
        <v>0</v>
      </c>
    </row>
    <row r="697" ht="15">
      <c r="L697" s="74">
        <f t="shared" si="14"/>
        <v>0</v>
      </c>
    </row>
    <row r="698" ht="15">
      <c r="L698" s="74">
        <f t="shared" si="14"/>
        <v>0</v>
      </c>
    </row>
    <row r="699" ht="15">
      <c r="L699" s="74">
        <f t="shared" si="14"/>
        <v>0</v>
      </c>
    </row>
    <row r="700" ht="15">
      <c r="L700" s="74">
        <f t="shared" si="14"/>
        <v>0</v>
      </c>
    </row>
    <row r="701" ht="15">
      <c r="L701" s="74">
        <f t="shared" si="14"/>
        <v>0</v>
      </c>
    </row>
    <row r="702" ht="15">
      <c r="L702" s="74">
        <f t="shared" si="14"/>
        <v>0</v>
      </c>
    </row>
    <row r="703" ht="15">
      <c r="L703" s="74">
        <f t="shared" si="14"/>
        <v>0</v>
      </c>
    </row>
    <row r="704" ht="15">
      <c r="L704" s="74">
        <f aca="true" t="shared" si="15" ref="L704:L767">I704*J704</f>
        <v>0</v>
      </c>
    </row>
    <row r="705" ht="15">
      <c r="L705" s="74">
        <f t="shared" si="15"/>
        <v>0</v>
      </c>
    </row>
    <row r="706" ht="15">
      <c r="L706" s="74">
        <f t="shared" si="15"/>
        <v>0</v>
      </c>
    </row>
    <row r="707" ht="15">
      <c r="L707" s="74">
        <f t="shared" si="15"/>
        <v>0</v>
      </c>
    </row>
    <row r="708" ht="15">
      <c r="L708" s="74">
        <f t="shared" si="15"/>
        <v>0</v>
      </c>
    </row>
    <row r="709" ht="15">
      <c r="L709" s="74">
        <f t="shared" si="15"/>
        <v>0</v>
      </c>
    </row>
    <row r="710" ht="15">
      <c r="L710" s="74">
        <f t="shared" si="15"/>
        <v>0</v>
      </c>
    </row>
    <row r="711" ht="15">
      <c r="L711" s="74">
        <f t="shared" si="15"/>
        <v>0</v>
      </c>
    </row>
    <row r="712" ht="15">
      <c r="L712" s="74">
        <f t="shared" si="15"/>
        <v>0</v>
      </c>
    </row>
    <row r="713" ht="15">
      <c r="L713" s="74">
        <f t="shared" si="15"/>
        <v>0</v>
      </c>
    </row>
    <row r="714" ht="15">
      <c r="L714" s="74">
        <f t="shared" si="15"/>
        <v>0</v>
      </c>
    </row>
    <row r="715" ht="15">
      <c r="L715" s="74">
        <f t="shared" si="15"/>
        <v>0</v>
      </c>
    </row>
    <row r="716" ht="15">
      <c r="L716" s="74">
        <f t="shared" si="15"/>
        <v>0</v>
      </c>
    </row>
    <row r="717" ht="15">
      <c r="L717" s="74">
        <f t="shared" si="15"/>
        <v>0</v>
      </c>
    </row>
    <row r="718" ht="15">
      <c r="L718" s="74">
        <f t="shared" si="15"/>
        <v>0</v>
      </c>
    </row>
    <row r="719" ht="15">
      <c r="L719" s="74">
        <f t="shared" si="15"/>
        <v>0</v>
      </c>
    </row>
    <row r="720" ht="15">
      <c r="L720" s="74">
        <f t="shared" si="15"/>
        <v>0</v>
      </c>
    </row>
    <row r="721" ht="15">
      <c r="L721" s="74">
        <f t="shared" si="15"/>
        <v>0</v>
      </c>
    </row>
    <row r="722" ht="15">
      <c r="L722" s="74">
        <f t="shared" si="15"/>
        <v>0</v>
      </c>
    </row>
    <row r="723" ht="15">
      <c r="L723" s="74">
        <f t="shared" si="15"/>
        <v>0</v>
      </c>
    </row>
    <row r="724" ht="15">
      <c r="L724" s="74">
        <f t="shared" si="15"/>
        <v>0</v>
      </c>
    </row>
    <row r="725" ht="15">
      <c r="L725" s="74">
        <f t="shared" si="15"/>
        <v>0</v>
      </c>
    </row>
    <row r="726" ht="15">
      <c r="L726" s="74">
        <f t="shared" si="15"/>
        <v>0</v>
      </c>
    </row>
    <row r="727" ht="15">
      <c r="L727" s="74">
        <f t="shared" si="15"/>
        <v>0</v>
      </c>
    </row>
    <row r="728" ht="15">
      <c r="L728" s="74">
        <f t="shared" si="15"/>
        <v>0</v>
      </c>
    </row>
    <row r="729" ht="15">
      <c r="L729" s="74">
        <f t="shared" si="15"/>
        <v>0</v>
      </c>
    </row>
    <row r="730" ht="15">
      <c r="L730" s="74">
        <f t="shared" si="15"/>
        <v>0</v>
      </c>
    </row>
    <row r="731" ht="15">
      <c r="L731" s="74">
        <f t="shared" si="15"/>
        <v>0</v>
      </c>
    </row>
    <row r="732" ht="15">
      <c r="L732" s="74">
        <f t="shared" si="15"/>
        <v>0</v>
      </c>
    </row>
    <row r="733" ht="15">
      <c r="L733" s="74">
        <f t="shared" si="15"/>
        <v>0</v>
      </c>
    </row>
    <row r="734" ht="15">
      <c r="L734" s="74">
        <f t="shared" si="15"/>
        <v>0</v>
      </c>
    </row>
    <row r="735" ht="15">
      <c r="L735" s="74">
        <f t="shared" si="15"/>
        <v>0</v>
      </c>
    </row>
    <row r="736" ht="15">
      <c r="L736" s="74">
        <f t="shared" si="15"/>
        <v>0</v>
      </c>
    </row>
    <row r="737" ht="15">
      <c r="L737" s="74">
        <f t="shared" si="15"/>
        <v>0</v>
      </c>
    </row>
    <row r="738" ht="15">
      <c r="L738" s="74">
        <f t="shared" si="15"/>
        <v>0</v>
      </c>
    </row>
    <row r="739" ht="15">
      <c r="L739" s="74">
        <f t="shared" si="15"/>
        <v>0</v>
      </c>
    </row>
    <row r="740" ht="15">
      <c r="L740" s="74">
        <f t="shared" si="15"/>
        <v>0</v>
      </c>
    </row>
    <row r="741" ht="15">
      <c r="L741" s="74">
        <f t="shared" si="15"/>
        <v>0</v>
      </c>
    </row>
    <row r="742" ht="15">
      <c r="L742" s="74">
        <f t="shared" si="15"/>
        <v>0</v>
      </c>
    </row>
    <row r="743" ht="15">
      <c r="L743" s="74">
        <f t="shared" si="15"/>
        <v>0</v>
      </c>
    </row>
    <row r="744" ht="15">
      <c r="L744" s="74">
        <f t="shared" si="15"/>
        <v>0</v>
      </c>
    </row>
    <row r="745" ht="15">
      <c r="L745" s="74">
        <f t="shared" si="15"/>
        <v>0</v>
      </c>
    </row>
    <row r="746" ht="15">
      <c r="L746" s="74">
        <f t="shared" si="15"/>
        <v>0</v>
      </c>
    </row>
    <row r="747" ht="15">
      <c r="L747" s="74">
        <f t="shared" si="15"/>
        <v>0</v>
      </c>
    </row>
    <row r="748" ht="15">
      <c r="L748" s="74">
        <f t="shared" si="15"/>
        <v>0</v>
      </c>
    </row>
    <row r="749" ht="15">
      <c r="L749" s="74">
        <f t="shared" si="15"/>
        <v>0</v>
      </c>
    </row>
    <row r="750" ht="15">
      <c r="L750" s="74">
        <f t="shared" si="15"/>
        <v>0</v>
      </c>
    </row>
    <row r="751" ht="15">
      <c r="L751" s="74">
        <f t="shared" si="15"/>
        <v>0</v>
      </c>
    </row>
    <row r="752" ht="15">
      <c r="L752" s="74">
        <f t="shared" si="15"/>
        <v>0</v>
      </c>
    </row>
    <row r="753" ht="15">
      <c r="L753" s="74">
        <f t="shared" si="15"/>
        <v>0</v>
      </c>
    </row>
    <row r="754" ht="15">
      <c r="L754" s="74">
        <f t="shared" si="15"/>
        <v>0</v>
      </c>
    </row>
    <row r="755" ht="15">
      <c r="L755" s="74">
        <f t="shared" si="15"/>
        <v>0</v>
      </c>
    </row>
    <row r="756" ht="15">
      <c r="L756" s="74">
        <f t="shared" si="15"/>
        <v>0</v>
      </c>
    </row>
    <row r="757" ht="15">
      <c r="L757" s="74">
        <f t="shared" si="15"/>
        <v>0</v>
      </c>
    </row>
    <row r="758" ht="15">
      <c r="L758" s="74">
        <f t="shared" si="15"/>
        <v>0</v>
      </c>
    </row>
    <row r="759" ht="15">
      <c r="L759" s="74">
        <f t="shared" si="15"/>
        <v>0</v>
      </c>
    </row>
    <row r="760" ht="15">
      <c r="L760" s="74">
        <f t="shared" si="15"/>
        <v>0</v>
      </c>
    </row>
    <row r="761" ht="15">
      <c r="L761" s="74">
        <f t="shared" si="15"/>
        <v>0</v>
      </c>
    </row>
    <row r="762" ht="15">
      <c r="L762" s="74">
        <f t="shared" si="15"/>
        <v>0</v>
      </c>
    </row>
    <row r="763" ht="15">
      <c r="L763" s="74">
        <f t="shared" si="15"/>
        <v>0</v>
      </c>
    </row>
    <row r="764" ht="15">
      <c r="L764" s="74">
        <f t="shared" si="15"/>
        <v>0</v>
      </c>
    </row>
    <row r="765" ht="15">
      <c r="L765" s="74">
        <f t="shared" si="15"/>
        <v>0</v>
      </c>
    </row>
    <row r="766" ht="15">
      <c r="L766" s="74">
        <f t="shared" si="15"/>
        <v>0</v>
      </c>
    </row>
    <row r="767" ht="15">
      <c r="L767" s="74">
        <f t="shared" si="15"/>
        <v>0</v>
      </c>
    </row>
    <row r="768" ht="15">
      <c r="L768" s="74">
        <f aca="true" t="shared" si="16" ref="L768:L831">I768*J768</f>
        <v>0</v>
      </c>
    </row>
    <row r="769" ht="15">
      <c r="L769" s="74">
        <f t="shared" si="16"/>
        <v>0</v>
      </c>
    </row>
    <row r="770" ht="15">
      <c r="L770" s="74">
        <f t="shared" si="16"/>
        <v>0</v>
      </c>
    </row>
    <row r="771" ht="15">
      <c r="L771" s="74">
        <f t="shared" si="16"/>
        <v>0</v>
      </c>
    </row>
    <row r="772" ht="15">
      <c r="L772" s="74">
        <f t="shared" si="16"/>
        <v>0</v>
      </c>
    </row>
    <row r="773" ht="15">
      <c r="L773" s="74">
        <f t="shared" si="16"/>
        <v>0</v>
      </c>
    </row>
    <row r="774" ht="15">
      <c r="L774" s="74">
        <f t="shared" si="16"/>
        <v>0</v>
      </c>
    </row>
    <row r="775" ht="15">
      <c r="L775" s="74">
        <f t="shared" si="16"/>
        <v>0</v>
      </c>
    </row>
    <row r="776" ht="15">
      <c r="L776" s="74">
        <f t="shared" si="16"/>
        <v>0</v>
      </c>
    </row>
    <row r="777" ht="15">
      <c r="L777" s="74">
        <f t="shared" si="16"/>
        <v>0</v>
      </c>
    </row>
    <row r="778" ht="15">
      <c r="L778" s="74">
        <f t="shared" si="16"/>
        <v>0</v>
      </c>
    </row>
    <row r="779" ht="15">
      <c r="L779" s="74">
        <f t="shared" si="16"/>
        <v>0</v>
      </c>
    </row>
    <row r="780" ht="15">
      <c r="L780" s="74">
        <f t="shared" si="16"/>
        <v>0</v>
      </c>
    </row>
    <row r="781" ht="15">
      <c r="L781" s="74">
        <f t="shared" si="16"/>
        <v>0</v>
      </c>
    </row>
    <row r="782" ht="15">
      <c r="L782" s="74">
        <f t="shared" si="16"/>
        <v>0</v>
      </c>
    </row>
    <row r="783" ht="15">
      <c r="L783" s="74">
        <f t="shared" si="16"/>
        <v>0</v>
      </c>
    </row>
    <row r="784" ht="15">
      <c r="L784" s="74">
        <f t="shared" si="16"/>
        <v>0</v>
      </c>
    </row>
    <row r="785" ht="15">
      <c r="L785" s="74">
        <f t="shared" si="16"/>
        <v>0</v>
      </c>
    </row>
    <row r="786" ht="15">
      <c r="L786" s="74">
        <f t="shared" si="16"/>
        <v>0</v>
      </c>
    </row>
    <row r="787" ht="15">
      <c r="L787" s="74">
        <f t="shared" si="16"/>
        <v>0</v>
      </c>
    </row>
    <row r="788" ht="15">
      <c r="L788" s="74">
        <f t="shared" si="16"/>
        <v>0</v>
      </c>
    </row>
    <row r="789" ht="15">
      <c r="L789" s="74">
        <f t="shared" si="16"/>
        <v>0</v>
      </c>
    </row>
    <row r="790" ht="15">
      <c r="L790" s="74">
        <f t="shared" si="16"/>
        <v>0</v>
      </c>
    </row>
    <row r="791" ht="15">
      <c r="L791" s="74">
        <f t="shared" si="16"/>
        <v>0</v>
      </c>
    </row>
    <row r="792" ht="15">
      <c r="L792" s="74">
        <f t="shared" si="16"/>
        <v>0</v>
      </c>
    </row>
    <row r="793" ht="15">
      <c r="L793" s="74">
        <f t="shared" si="16"/>
        <v>0</v>
      </c>
    </row>
    <row r="794" ht="15">
      <c r="L794" s="74">
        <f t="shared" si="16"/>
        <v>0</v>
      </c>
    </row>
    <row r="795" ht="15">
      <c r="L795" s="74">
        <f t="shared" si="16"/>
        <v>0</v>
      </c>
    </row>
    <row r="796" ht="15">
      <c r="L796" s="74">
        <f t="shared" si="16"/>
        <v>0</v>
      </c>
    </row>
    <row r="797" ht="15">
      <c r="L797" s="74">
        <f t="shared" si="16"/>
        <v>0</v>
      </c>
    </row>
    <row r="798" ht="15">
      <c r="L798" s="74">
        <f t="shared" si="16"/>
        <v>0</v>
      </c>
    </row>
    <row r="799" ht="15">
      <c r="L799" s="74">
        <f t="shared" si="16"/>
        <v>0</v>
      </c>
    </row>
    <row r="800" ht="15">
      <c r="L800" s="74">
        <f t="shared" si="16"/>
        <v>0</v>
      </c>
    </row>
    <row r="801" ht="15">
      <c r="L801" s="74">
        <f t="shared" si="16"/>
        <v>0</v>
      </c>
    </row>
    <row r="802" ht="15">
      <c r="L802" s="74">
        <f t="shared" si="16"/>
        <v>0</v>
      </c>
    </row>
    <row r="803" ht="15">
      <c r="L803" s="74">
        <f t="shared" si="16"/>
        <v>0</v>
      </c>
    </row>
    <row r="804" ht="15">
      <c r="L804" s="74">
        <f t="shared" si="16"/>
        <v>0</v>
      </c>
    </row>
    <row r="805" ht="15">
      <c r="L805" s="74">
        <f t="shared" si="16"/>
        <v>0</v>
      </c>
    </row>
    <row r="806" ht="15">
      <c r="L806" s="74">
        <f t="shared" si="16"/>
        <v>0</v>
      </c>
    </row>
    <row r="807" ht="15">
      <c r="L807" s="74">
        <f t="shared" si="16"/>
        <v>0</v>
      </c>
    </row>
    <row r="808" ht="15">
      <c r="L808" s="74">
        <f t="shared" si="16"/>
        <v>0</v>
      </c>
    </row>
    <row r="809" ht="15">
      <c r="L809" s="74">
        <f t="shared" si="16"/>
        <v>0</v>
      </c>
    </row>
    <row r="810" ht="15">
      <c r="L810" s="74">
        <f t="shared" si="16"/>
        <v>0</v>
      </c>
    </row>
    <row r="811" ht="15">
      <c r="L811" s="74">
        <f t="shared" si="16"/>
        <v>0</v>
      </c>
    </row>
    <row r="812" ht="15">
      <c r="L812" s="74">
        <f t="shared" si="16"/>
        <v>0</v>
      </c>
    </row>
    <row r="813" ht="15">
      <c r="L813" s="74">
        <f t="shared" si="16"/>
        <v>0</v>
      </c>
    </row>
    <row r="814" ht="15">
      <c r="L814" s="74">
        <f t="shared" si="16"/>
        <v>0</v>
      </c>
    </row>
    <row r="815" ht="15">
      <c r="L815" s="74">
        <f t="shared" si="16"/>
        <v>0</v>
      </c>
    </row>
    <row r="816" ht="15">
      <c r="L816" s="74">
        <f t="shared" si="16"/>
        <v>0</v>
      </c>
    </row>
    <row r="817" ht="15">
      <c r="L817" s="74">
        <f t="shared" si="16"/>
        <v>0</v>
      </c>
    </row>
    <row r="818" ht="15">
      <c r="L818" s="74">
        <f t="shared" si="16"/>
        <v>0</v>
      </c>
    </row>
    <row r="819" ht="15">
      <c r="L819" s="74">
        <f t="shared" si="16"/>
        <v>0</v>
      </c>
    </row>
    <row r="820" ht="15">
      <c r="L820" s="74">
        <f t="shared" si="16"/>
        <v>0</v>
      </c>
    </row>
    <row r="821" ht="15">
      <c r="L821" s="74">
        <f t="shared" si="16"/>
        <v>0</v>
      </c>
    </row>
    <row r="822" ht="15">
      <c r="L822" s="74">
        <f t="shared" si="16"/>
        <v>0</v>
      </c>
    </row>
    <row r="823" ht="15">
      <c r="L823" s="74">
        <f t="shared" si="16"/>
        <v>0</v>
      </c>
    </row>
    <row r="824" ht="15">
      <c r="L824" s="74">
        <f t="shared" si="16"/>
        <v>0</v>
      </c>
    </row>
    <row r="825" ht="15">
      <c r="L825" s="74">
        <f t="shared" si="16"/>
        <v>0</v>
      </c>
    </row>
    <row r="826" ht="15">
      <c r="L826" s="74">
        <f t="shared" si="16"/>
        <v>0</v>
      </c>
    </row>
    <row r="827" ht="15">
      <c r="L827" s="74">
        <f t="shared" si="16"/>
        <v>0</v>
      </c>
    </row>
    <row r="828" ht="15">
      <c r="L828" s="74">
        <f t="shared" si="16"/>
        <v>0</v>
      </c>
    </row>
    <row r="829" ht="15">
      <c r="L829" s="74">
        <f t="shared" si="16"/>
        <v>0</v>
      </c>
    </row>
    <row r="830" ht="15">
      <c r="L830" s="74">
        <f t="shared" si="16"/>
        <v>0</v>
      </c>
    </row>
    <row r="831" ht="15">
      <c r="L831" s="74">
        <f t="shared" si="16"/>
        <v>0</v>
      </c>
    </row>
    <row r="832" ht="15">
      <c r="L832" s="74">
        <f aca="true" t="shared" si="17" ref="L832:L895">I832*J832</f>
        <v>0</v>
      </c>
    </row>
    <row r="833" ht="15">
      <c r="L833" s="74">
        <f t="shared" si="17"/>
        <v>0</v>
      </c>
    </row>
    <row r="834" ht="15">
      <c r="L834" s="74">
        <f t="shared" si="17"/>
        <v>0</v>
      </c>
    </row>
    <row r="835" ht="15">
      <c r="L835" s="74">
        <f t="shared" si="17"/>
        <v>0</v>
      </c>
    </row>
    <row r="836" ht="15">
      <c r="L836" s="74">
        <f t="shared" si="17"/>
        <v>0</v>
      </c>
    </row>
    <row r="837" ht="15">
      <c r="L837" s="74">
        <f t="shared" si="17"/>
        <v>0</v>
      </c>
    </row>
    <row r="838" ht="15">
      <c r="L838" s="74">
        <f t="shared" si="17"/>
        <v>0</v>
      </c>
    </row>
    <row r="839" ht="15">
      <c r="L839" s="74">
        <f t="shared" si="17"/>
        <v>0</v>
      </c>
    </row>
    <row r="840" ht="15">
      <c r="L840" s="74">
        <f t="shared" si="17"/>
        <v>0</v>
      </c>
    </row>
    <row r="841" ht="15">
      <c r="L841" s="74">
        <f t="shared" si="17"/>
        <v>0</v>
      </c>
    </row>
    <row r="842" ht="15">
      <c r="L842" s="74">
        <f t="shared" si="17"/>
        <v>0</v>
      </c>
    </row>
    <row r="843" ht="15">
      <c r="L843" s="74">
        <f t="shared" si="17"/>
        <v>0</v>
      </c>
    </row>
    <row r="844" ht="15">
      <c r="L844" s="74">
        <f t="shared" si="17"/>
        <v>0</v>
      </c>
    </row>
    <row r="845" ht="15">
      <c r="L845" s="74">
        <f t="shared" si="17"/>
        <v>0</v>
      </c>
    </row>
    <row r="846" ht="15">
      <c r="L846" s="74">
        <f t="shared" si="17"/>
        <v>0</v>
      </c>
    </row>
    <row r="847" ht="15">
      <c r="L847" s="74">
        <f t="shared" si="17"/>
        <v>0</v>
      </c>
    </row>
    <row r="848" ht="15">
      <c r="L848" s="74">
        <f t="shared" si="17"/>
        <v>0</v>
      </c>
    </row>
    <row r="849" ht="15">
      <c r="L849" s="74">
        <f t="shared" si="17"/>
        <v>0</v>
      </c>
    </row>
    <row r="850" ht="15">
      <c r="L850" s="74">
        <f t="shared" si="17"/>
        <v>0</v>
      </c>
    </row>
    <row r="851" ht="15">
      <c r="L851" s="74">
        <f t="shared" si="17"/>
        <v>0</v>
      </c>
    </row>
    <row r="852" ht="15">
      <c r="L852" s="74">
        <f t="shared" si="17"/>
        <v>0</v>
      </c>
    </row>
    <row r="853" ht="15">
      <c r="L853" s="74">
        <f t="shared" si="17"/>
        <v>0</v>
      </c>
    </row>
    <row r="854" ht="15">
      <c r="L854" s="74">
        <f t="shared" si="17"/>
        <v>0</v>
      </c>
    </row>
    <row r="855" ht="15">
      <c r="L855" s="74">
        <f t="shared" si="17"/>
        <v>0</v>
      </c>
    </row>
    <row r="856" ht="15">
      <c r="L856" s="74">
        <f t="shared" si="17"/>
        <v>0</v>
      </c>
    </row>
    <row r="857" ht="15">
      <c r="L857" s="74">
        <f t="shared" si="17"/>
        <v>0</v>
      </c>
    </row>
    <row r="858" ht="15">
      <c r="L858" s="74">
        <f t="shared" si="17"/>
        <v>0</v>
      </c>
    </row>
    <row r="859" ht="15">
      <c r="L859" s="74">
        <f t="shared" si="17"/>
        <v>0</v>
      </c>
    </row>
    <row r="860" ht="15">
      <c r="L860" s="74">
        <f t="shared" si="17"/>
        <v>0</v>
      </c>
    </row>
    <row r="861" ht="15">
      <c r="L861" s="74">
        <f t="shared" si="17"/>
        <v>0</v>
      </c>
    </row>
    <row r="862" ht="15">
      <c r="L862" s="74">
        <f t="shared" si="17"/>
        <v>0</v>
      </c>
    </row>
    <row r="863" ht="15">
      <c r="L863" s="74">
        <f t="shared" si="17"/>
        <v>0</v>
      </c>
    </row>
    <row r="864" ht="15">
      <c r="L864" s="74">
        <f t="shared" si="17"/>
        <v>0</v>
      </c>
    </row>
    <row r="865" ht="15">
      <c r="L865" s="74">
        <f t="shared" si="17"/>
        <v>0</v>
      </c>
    </row>
    <row r="866" ht="15">
      <c r="L866" s="74">
        <f t="shared" si="17"/>
        <v>0</v>
      </c>
    </row>
    <row r="867" ht="15">
      <c r="L867" s="74">
        <f t="shared" si="17"/>
        <v>0</v>
      </c>
    </row>
    <row r="868" ht="15">
      <c r="L868" s="74">
        <f t="shared" si="17"/>
        <v>0</v>
      </c>
    </row>
    <row r="869" ht="15">
      <c r="L869" s="74">
        <f t="shared" si="17"/>
        <v>0</v>
      </c>
    </row>
    <row r="870" ht="15">
      <c r="L870" s="74">
        <f t="shared" si="17"/>
        <v>0</v>
      </c>
    </row>
    <row r="871" ht="15">
      <c r="L871" s="74">
        <f t="shared" si="17"/>
        <v>0</v>
      </c>
    </row>
    <row r="872" ht="15">
      <c r="L872" s="74">
        <f t="shared" si="17"/>
        <v>0</v>
      </c>
    </row>
    <row r="873" ht="15">
      <c r="L873" s="74">
        <f t="shared" si="17"/>
        <v>0</v>
      </c>
    </row>
    <row r="874" ht="15">
      <c r="L874" s="74">
        <f t="shared" si="17"/>
        <v>0</v>
      </c>
    </row>
    <row r="875" ht="15">
      <c r="L875" s="74">
        <f t="shared" si="17"/>
        <v>0</v>
      </c>
    </row>
    <row r="876" ht="15">
      <c r="L876" s="74">
        <f t="shared" si="17"/>
        <v>0</v>
      </c>
    </row>
    <row r="877" ht="15">
      <c r="L877" s="74">
        <f t="shared" si="17"/>
        <v>0</v>
      </c>
    </row>
    <row r="878" ht="15">
      <c r="L878" s="74">
        <f t="shared" si="17"/>
        <v>0</v>
      </c>
    </row>
    <row r="879" ht="15">
      <c r="L879" s="74">
        <f t="shared" si="17"/>
        <v>0</v>
      </c>
    </row>
    <row r="880" ht="15">
      <c r="L880" s="74">
        <f t="shared" si="17"/>
        <v>0</v>
      </c>
    </row>
    <row r="881" ht="15">
      <c r="L881" s="74">
        <f t="shared" si="17"/>
        <v>0</v>
      </c>
    </row>
    <row r="882" ht="15">
      <c r="L882" s="74">
        <f t="shared" si="17"/>
        <v>0</v>
      </c>
    </row>
    <row r="883" ht="15">
      <c r="L883" s="74">
        <f t="shared" si="17"/>
        <v>0</v>
      </c>
    </row>
    <row r="884" ht="15">
      <c r="L884" s="74">
        <f t="shared" si="17"/>
        <v>0</v>
      </c>
    </row>
    <row r="885" ht="15">
      <c r="L885" s="74">
        <f t="shared" si="17"/>
        <v>0</v>
      </c>
    </row>
    <row r="886" ht="15">
      <c r="L886" s="74">
        <f t="shared" si="17"/>
        <v>0</v>
      </c>
    </row>
    <row r="887" ht="15">
      <c r="L887" s="74">
        <f t="shared" si="17"/>
        <v>0</v>
      </c>
    </row>
    <row r="888" ht="15">
      <c r="L888" s="74">
        <f t="shared" si="17"/>
        <v>0</v>
      </c>
    </row>
    <row r="889" ht="15">
      <c r="L889" s="74">
        <f t="shared" si="17"/>
        <v>0</v>
      </c>
    </row>
    <row r="890" ht="15">
      <c r="L890" s="74">
        <f t="shared" si="17"/>
        <v>0</v>
      </c>
    </row>
    <row r="891" ht="15">
      <c r="L891" s="74">
        <f t="shared" si="17"/>
        <v>0</v>
      </c>
    </row>
    <row r="892" ht="15">
      <c r="L892" s="74">
        <f t="shared" si="17"/>
        <v>0</v>
      </c>
    </row>
    <row r="893" ht="15">
      <c r="L893" s="74">
        <f t="shared" si="17"/>
        <v>0</v>
      </c>
    </row>
    <row r="894" ht="15">
      <c r="L894" s="74">
        <f t="shared" si="17"/>
        <v>0</v>
      </c>
    </row>
    <row r="895" ht="15">
      <c r="L895" s="74">
        <f t="shared" si="17"/>
        <v>0</v>
      </c>
    </row>
    <row r="896" ht="15">
      <c r="L896" s="74">
        <f aca="true" t="shared" si="18" ref="L896:L959">I896*J896</f>
        <v>0</v>
      </c>
    </row>
    <row r="897" ht="15">
      <c r="L897" s="74">
        <f t="shared" si="18"/>
        <v>0</v>
      </c>
    </row>
    <row r="898" ht="15">
      <c r="L898" s="74">
        <f t="shared" si="18"/>
        <v>0</v>
      </c>
    </row>
    <row r="899" ht="15">
      <c r="L899" s="74">
        <f t="shared" si="18"/>
        <v>0</v>
      </c>
    </row>
    <row r="900" ht="15">
      <c r="L900" s="74">
        <f t="shared" si="18"/>
        <v>0</v>
      </c>
    </row>
    <row r="901" ht="15">
      <c r="L901" s="74">
        <f t="shared" si="18"/>
        <v>0</v>
      </c>
    </row>
    <row r="902" ht="15">
      <c r="L902" s="74">
        <f t="shared" si="18"/>
        <v>0</v>
      </c>
    </row>
    <row r="903" ht="15">
      <c r="L903" s="74">
        <f t="shared" si="18"/>
        <v>0</v>
      </c>
    </row>
    <row r="904" ht="15">
      <c r="L904" s="74">
        <f t="shared" si="18"/>
        <v>0</v>
      </c>
    </row>
    <row r="905" ht="15">
      <c r="L905" s="74">
        <f t="shared" si="18"/>
        <v>0</v>
      </c>
    </row>
    <row r="906" ht="15">
      <c r="L906" s="74">
        <f t="shared" si="18"/>
        <v>0</v>
      </c>
    </row>
    <row r="907" ht="15">
      <c r="L907" s="74">
        <f t="shared" si="18"/>
        <v>0</v>
      </c>
    </row>
    <row r="908" ht="15">
      <c r="L908" s="74">
        <f t="shared" si="18"/>
        <v>0</v>
      </c>
    </row>
    <row r="909" ht="15">
      <c r="L909" s="74">
        <f t="shared" si="18"/>
        <v>0</v>
      </c>
    </row>
    <row r="910" ht="15">
      <c r="L910" s="74">
        <f t="shared" si="18"/>
        <v>0</v>
      </c>
    </row>
    <row r="911" ht="15">
      <c r="L911" s="74">
        <f t="shared" si="18"/>
        <v>0</v>
      </c>
    </row>
    <row r="912" ht="15">
      <c r="L912" s="74">
        <f t="shared" si="18"/>
        <v>0</v>
      </c>
    </row>
    <row r="913" ht="15">
      <c r="L913" s="74">
        <f t="shared" si="18"/>
        <v>0</v>
      </c>
    </row>
    <row r="914" ht="15">
      <c r="L914" s="74">
        <f t="shared" si="18"/>
        <v>0</v>
      </c>
    </row>
    <row r="915" ht="15">
      <c r="L915" s="74">
        <f t="shared" si="18"/>
        <v>0</v>
      </c>
    </row>
    <row r="916" ht="15">
      <c r="L916" s="74">
        <f t="shared" si="18"/>
        <v>0</v>
      </c>
    </row>
    <row r="917" ht="15">
      <c r="L917" s="74">
        <f t="shared" si="18"/>
        <v>0</v>
      </c>
    </row>
    <row r="918" ht="15">
      <c r="L918" s="74">
        <f t="shared" si="18"/>
        <v>0</v>
      </c>
    </row>
    <row r="919" ht="15">
      <c r="L919" s="74">
        <f t="shared" si="18"/>
        <v>0</v>
      </c>
    </row>
    <row r="920" ht="15">
      <c r="L920" s="74">
        <f t="shared" si="18"/>
        <v>0</v>
      </c>
    </row>
    <row r="921" ht="15">
      <c r="L921" s="74">
        <f t="shared" si="18"/>
        <v>0</v>
      </c>
    </row>
    <row r="922" ht="15">
      <c r="L922" s="74">
        <f t="shared" si="18"/>
        <v>0</v>
      </c>
    </row>
    <row r="923" ht="15">
      <c r="L923" s="74">
        <f t="shared" si="18"/>
        <v>0</v>
      </c>
    </row>
    <row r="924" ht="15">
      <c r="L924" s="74">
        <f t="shared" si="18"/>
        <v>0</v>
      </c>
    </row>
    <row r="925" ht="15">
      <c r="L925" s="74">
        <f t="shared" si="18"/>
        <v>0</v>
      </c>
    </row>
    <row r="926" ht="15">
      <c r="L926" s="74">
        <f t="shared" si="18"/>
        <v>0</v>
      </c>
    </row>
    <row r="927" ht="15">
      <c r="L927" s="74">
        <f t="shared" si="18"/>
        <v>0</v>
      </c>
    </row>
    <row r="928" ht="15">
      <c r="L928" s="74">
        <f t="shared" si="18"/>
        <v>0</v>
      </c>
    </row>
    <row r="929" ht="15">
      <c r="L929" s="74">
        <f t="shared" si="18"/>
        <v>0</v>
      </c>
    </row>
    <row r="930" ht="15">
      <c r="L930" s="74">
        <f t="shared" si="18"/>
        <v>0</v>
      </c>
    </row>
    <row r="931" ht="15">
      <c r="L931" s="74">
        <f t="shared" si="18"/>
        <v>0</v>
      </c>
    </row>
    <row r="932" ht="15">
      <c r="L932" s="74">
        <f t="shared" si="18"/>
        <v>0</v>
      </c>
    </row>
    <row r="933" ht="15">
      <c r="L933" s="74">
        <f t="shared" si="18"/>
        <v>0</v>
      </c>
    </row>
    <row r="934" ht="15">
      <c r="L934" s="74">
        <f t="shared" si="18"/>
        <v>0</v>
      </c>
    </row>
    <row r="935" ht="15">
      <c r="L935" s="74">
        <f t="shared" si="18"/>
        <v>0</v>
      </c>
    </row>
    <row r="936" ht="15">
      <c r="L936" s="74">
        <f t="shared" si="18"/>
        <v>0</v>
      </c>
    </row>
    <row r="937" ht="15">
      <c r="L937" s="74">
        <f t="shared" si="18"/>
        <v>0</v>
      </c>
    </row>
    <row r="938" ht="15">
      <c r="L938" s="74">
        <f t="shared" si="18"/>
        <v>0</v>
      </c>
    </row>
    <row r="939" ht="15">
      <c r="L939" s="74">
        <f t="shared" si="18"/>
        <v>0</v>
      </c>
    </row>
    <row r="940" ht="15">
      <c r="L940" s="74">
        <f t="shared" si="18"/>
        <v>0</v>
      </c>
    </row>
    <row r="941" ht="15">
      <c r="L941" s="74">
        <f t="shared" si="18"/>
        <v>0</v>
      </c>
    </row>
    <row r="942" ht="15">
      <c r="L942" s="74">
        <f t="shared" si="18"/>
        <v>0</v>
      </c>
    </row>
    <row r="943" ht="15">
      <c r="L943" s="74">
        <f t="shared" si="18"/>
        <v>0</v>
      </c>
    </row>
    <row r="944" ht="15">
      <c r="L944" s="74">
        <f t="shared" si="18"/>
        <v>0</v>
      </c>
    </row>
    <row r="945" ht="15">
      <c r="L945" s="74">
        <f t="shared" si="18"/>
        <v>0</v>
      </c>
    </row>
    <row r="946" ht="15">
      <c r="L946" s="74">
        <f t="shared" si="18"/>
        <v>0</v>
      </c>
    </row>
    <row r="947" ht="15">
      <c r="L947" s="74">
        <f t="shared" si="18"/>
        <v>0</v>
      </c>
    </row>
    <row r="948" ht="15">
      <c r="L948" s="74">
        <f t="shared" si="18"/>
        <v>0</v>
      </c>
    </row>
    <row r="949" ht="15">
      <c r="L949" s="74">
        <f t="shared" si="18"/>
        <v>0</v>
      </c>
    </row>
    <row r="950" ht="15">
      <c r="L950" s="74">
        <f t="shared" si="18"/>
        <v>0</v>
      </c>
    </row>
    <row r="951" ht="15">
      <c r="L951" s="74">
        <f t="shared" si="18"/>
        <v>0</v>
      </c>
    </row>
    <row r="952" ht="15">
      <c r="L952" s="74">
        <f t="shared" si="18"/>
        <v>0</v>
      </c>
    </row>
    <row r="953" ht="15">
      <c r="L953" s="74">
        <f t="shared" si="18"/>
        <v>0</v>
      </c>
    </row>
    <row r="954" ht="15">
      <c r="L954" s="74">
        <f t="shared" si="18"/>
        <v>0</v>
      </c>
    </row>
    <row r="955" ht="15">
      <c r="L955" s="74">
        <f t="shared" si="18"/>
        <v>0</v>
      </c>
    </row>
    <row r="956" ht="15">
      <c r="L956" s="74">
        <f t="shared" si="18"/>
        <v>0</v>
      </c>
    </row>
    <row r="957" ht="15">
      <c r="L957" s="74">
        <f t="shared" si="18"/>
        <v>0</v>
      </c>
    </row>
    <row r="958" ht="15">
      <c r="L958" s="74">
        <f t="shared" si="18"/>
        <v>0</v>
      </c>
    </row>
    <row r="959" ht="15">
      <c r="L959" s="74">
        <f t="shared" si="18"/>
        <v>0</v>
      </c>
    </row>
    <row r="960" ht="15">
      <c r="L960" s="74">
        <f aca="true" t="shared" si="19" ref="L960:L999">I960*J960</f>
        <v>0</v>
      </c>
    </row>
    <row r="961" ht="15">
      <c r="L961" s="74">
        <f t="shared" si="19"/>
        <v>0</v>
      </c>
    </row>
    <row r="962" ht="15">
      <c r="L962" s="74">
        <f t="shared" si="19"/>
        <v>0</v>
      </c>
    </row>
    <row r="963" ht="15">
      <c r="L963" s="74">
        <f t="shared" si="19"/>
        <v>0</v>
      </c>
    </row>
    <row r="964" ht="15">
      <c r="L964" s="74">
        <f t="shared" si="19"/>
        <v>0</v>
      </c>
    </row>
    <row r="965" ht="15">
      <c r="L965" s="74">
        <f t="shared" si="19"/>
        <v>0</v>
      </c>
    </row>
    <row r="966" ht="15">
      <c r="L966" s="74">
        <f t="shared" si="19"/>
        <v>0</v>
      </c>
    </row>
    <row r="967" ht="15">
      <c r="L967" s="74">
        <f t="shared" si="19"/>
        <v>0</v>
      </c>
    </row>
    <row r="968" ht="15">
      <c r="L968" s="74">
        <f t="shared" si="19"/>
        <v>0</v>
      </c>
    </row>
    <row r="969" ht="15">
      <c r="L969" s="74">
        <f t="shared" si="19"/>
        <v>0</v>
      </c>
    </row>
    <row r="970" ht="15">
      <c r="L970" s="74">
        <f t="shared" si="19"/>
        <v>0</v>
      </c>
    </row>
    <row r="971" ht="15">
      <c r="L971" s="74">
        <f t="shared" si="19"/>
        <v>0</v>
      </c>
    </row>
    <row r="972" ht="15">
      <c r="L972" s="74">
        <f t="shared" si="19"/>
        <v>0</v>
      </c>
    </row>
    <row r="973" ht="15">
      <c r="L973" s="74">
        <f t="shared" si="19"/>
        <v>0</v>
      </c>
    </row>
    <row r="974" ht="15">
      <c r="L974" s="74">
        <f t="shared" si="19"/>
        <v>0</v>
      </c>
    </row>
    <row r="975" ht="15">
      <c r="L975" s="74">
        <f t="shared" si="19"/>
        <v>0</v>
      </c>
    </row>
    <row r="976" ht="15">
      <c r="L976" s="74">
        <f t="shared" si="19"/>
        <v>0</v>
      </c>
    </row>
    <row r="977" ht="15">
      <c r="L977" s="74">
        <f t="shared" si="19"/>
        <v>0</v>
      </c>
    </row>
    <row r="978" ht="15">
      <c r="L978" s="74">
        <f t="shared" si="19"/>
        <v>0</v>
      </c>
    </row>
    <row r="979" ht="15">
      <c r="L979" s="74">
        <f t="shared" si="19"/>
        <v>0</v>
      </c>
    </row>
    <row r="980" ht="15">
      <c r="L980" s="74">
        <f t="shared" si="19"/>
        <v>0</v>
      </c>
    </row>
    <row r="981" ht="15">
      <c r="L981" s="74">
        <f t="shared" si="19"/>
        <v>0</v>
      </c>
    </row>
    <row r="982" ht="15">
      <c r="L982" s="74">
        <f t="shared" si="19"/>
        <v>0</v>
      </c>
    </row>
    <row r="983" ht="15">
      <c r="L983" s="74">
        <f t="shared" si="19"/>
        <v>0</v>
      </c>
    </row>
    <row r="984" ht="15">
      <c r="L984" s="74">
        <f t="shared" si="19"/>
        <v>0</v>
      </c>
    </row>
    <row r="985" ht="15">
      <c r="L985" s="74">
        <f t="shared" si="19"/>
        <v>0</v>
      </c>
    </row>
    <row r="986" ht="15">
      <c r="L986" s="74">
        <f t="shared" si="19"/>
        <v>0</v>
      </c>
    </row>
    <row r="987" ht="15">
      <c r="L987" s="74">
        <f t="shared" si="19"/>
        <v>0</v>
      </c>
    </row>
    <row r="988" ht="15">
      <c r="L988" s="74">
        <f t="shared" si="19"/>
        <v>0</v>
      </c>
    </row>
    <row r="989" ht="15">
      <c r="L989" s="74">
        <f t="shared" si="19"/>
        <v>0</v>
      </c>
    </row>
    <row r="990" ht="15">
      <c r="L990" s="74">
        <f t="shared" si="19"/>
        <v>0</v>
      </c>
    </row>
    <row r="991" ht="15">
      <c r="L991" s="74">
        <f t="shared" si="19"/>
        <v>0</v>
      </c>
    </row>
    <row r="992" ht="15">
      <c r="L992" s="74">
        <f t="shared" si="19"/>
        <v>0</v>
      </c>
    </row>
    <row r="993" ht="15">
      <c r="L993" s="74">
        <f t="shared" si="19"/>
        <v>0</v>
      </c>
    </row>
    <row r="994" ht="15">
      <c r="L994" s="74">
        <f t="shared" si="19"/>
        <v>0</v>
      </c>
    </row>
    <row r="995" ht="15">
      <c r="L995" s="74">
        <f t="shared" si="19"/>
        <v>0</v>
      </c>
    </row>
    <row r="996" ht="15">
      <c r="L996" s="74">
        <f t="shared" si="19"/>
        <v>0</v>
      </c>
    </row>
    <row r="997" ht="15">
      <c r="L997" s="74">
        <f t="shared" si="19"/>
        <v>0</v>
      </c>
    </row>
    <row r="998" ht="15">
      <c r="L998" s="74">
        <f t="shared" si="19"/>
        <v>0</v>
      </c>
    </row>
    <row r="999" spans="1:16" ht="15">
      <c r="A999" s="67"/>
      <c r="B999" s="67"/>
      <c r="C999" s="67"/>
      <c r="D999" s="67"/>
      <c r="E999" s="67"/>
      <c r="F999" s="67"/>
      <c r="G999" s="67"/>
      <c r="H999" s="67"/>
      <c r="I999" s="67"/>
      <c r="J999" s="67"/>
      <c r="K999" s="67"/>
      <c r="L999" s="75">
        <f t="shared" si="19"/>
        <v>0</v>
      </c>
      <c r="M999" s="67"/>
      <c r="N999" s="67"/>
      <c r="O999" s="67"/>
      <c r="P999" s="67"/>
    </row>
    <row r="1000" spans="1:14" ht="15">
      <c r="A1000" t="s">
        <v>22</v>
      </c>
      <c r="L1000">
        <f>SUBTOTAL(109,L2:L999)</f>
        <v>180697.3599999999</v>
      </c>
      <c r="N1000">
        <f>SUBTOTAL(103,N2:N999)</f>
        <v>471</v>
      </c>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AH323"/>
  <sheetViews>
    <sheetView zoomScale="80" zoomScaleNormal="80" zoomScalePageLayoutView="0" workbookViewId="0" topLeftCell="A13">
      <selection activeCell="S33" sqref="S33"/>
    </sheetView>
  </sheetViews>
  <sheetFormatPr defaultColWidth="9.140625" defaultRowHeight="15"/>
  <cols>
    <col min="1" max="1" width="20.28125" style="1" bestFit="1" customWidth="1"/>
    <col min="2" max="2" width="10.421875" style="1" customWidth="1"/>
    <col min="3" max="3" width="34.28125" style="1" bestFit="1" customWidth="1"/>
    <col min="4" max="4" width="11.00390625" style="1" customWidth="1"/>
    <col min="5" max="5" width="12.421875" style="1" customWidth="1"/>
    <col min="6" max="6" width="12.00390625" style="1" customWidth="1"/>
    <col min="7" max="7" width="6.8515625" style="1" customWidth="1"/>
    <col min="8" max="8" width="7.57421875" style="1" customWidth="1"/>
    <col min="9" max="9" width="9.57421875" style="1" customWidth="1"/>
    <col min="10" max="10" width="11.140625" style="1" customWidth="1"/>
    <col min="11" max="11" width="10.281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4.8515625" style="3" customWidth="1"/>
    <col min="18" max="18" width="22.00390625" style="18" customWidth="1"/>
    <col min="19" max="19" width="16.28125" style="7" bestFit="1" customWidth="1"/>
    <col min="20" max="20" width="9.28125" style="2" customWidth="1"/>
    <col min="21" max="21" width="9.140625" style="2" customWidth="1"/>
    <col min="22" max="22" width="26.7109375" style="2" customWidth="1"/>
    <col min="23" max="16384" width="9.140625" style="2" customWidth="1"/>
  </cols>
  <sheetData>
    <row r="1" spans="1:20" s="8" customFormat="1" ht="45">
      <c r="A1" s="24" t="s">
        <v>7</v>
      </c>
      <c r="B1" s="25" t="s">
        <v>8</v>
      </c>
      <c r="C1" s="26" t="s">
        <v>0</v>
      </c>
      <c r="D1" s="26" t="s">
        <v>9</v>
      </c>
      <c r="E1" s="26" t="s">
        <v>10</v>
      </c>
      <c r="F1" s="26" t="s">
        <v>11</v>
      </c>
      <c r="G1" s="25" t="s">
        <v>12</v>
      </c>
      <c r="H1" s="25" t="s">
        <v>13</v>
      </c>
      <c r="I1" s="25" t="s">
        <v>14</v>
      </c>
      <c r="J1" s="25" t="s">
        <v>15</v>
      </c>
      <c r="K1" s="25" t="s">
        <v>16</v>
      </c>
      <c r="L1" s="25" t="s">
        <v>1</v>
      </c>
      <c r="M1" s="25" t="s">
        <v>2</v>
      </c>
      <c r="N1" s="27" t="s">
        <v>3</v>
      </c>
      <c r="O1" s="25" t="s">
        <v>17</v>
      </c>
      <c r="P1" s="27" t="s">
        <v>18</v>
      </c>
      <c r="Q1" s="28" t="s">
        <v>4</v>
      </c>
      <c r="R1" s="28" t="s">
        <v>5</v>
      </c>
      <c r="S1" s="29" t="s">
        <v>6</v>
      </c>
      <c r="T1" s="92" t="s">
        <v>157</v>
      </c>
    </row>
    <row r="2" spans="1:20" ht="49.5">
      <c r="A2" s="61" t="s">
        <v>36</v>
      </c>
      <c r="B2" s="42" t="s">
        <v>37</v>
      </c>
      <c r="C2" s="61" t="s">
        <v>38</v>
      </c>
      <c r="D2" s="42" t="s">
        <v>39</v>
      </c>
      <c r="E2" s="42" t="s">
        <v>40</v>
      </c>
      <c r="F2" s="42" t="s">
        <v>41</v>
      </c>
      <c r="G2" s="42" t="s">
        <v>42</v>
      </c>
      <c r="H2" s="42" t="s">
        <v>43</v>
      </c>
      <c r="I2" s="42" t="s">
        <v>44</v>
      </c>
      <c r="J2" s="42" t="s">
        <v>45</v>
      </c>
      <c r="K2" s="42" t="s">
        <v>46</v>
      </c>
      <c r="L2" s="42">
        <v>57790</v>
      </c>
      <c r="M2" s="42">
        <v>36</v>
      </c>
      <c r="N2" s="33" t="s">
        <v>47</v>
      </c>
      <c r="O2" s="42" t="s">
        <v>48</v>
      </c>
      <c r="P2" s="42">
        <v>1</v>
      </c>
      <c r="Q2" s="42">
        <v>123</v>
      </c>
      <c r="R2" s="103">
        <v>123</v>
      </c>
      <c r="S2" s="42" t="s">
        <v>49</v>
      </c>
      <c r="T2" s="2" t="s">
        <v>153</v>
      </c>
    </row>
    <row r="3" spans="1:20" ht="49.5">
      <c r="A3" s="61" t="s">
        <v>36</v>
      </c>
      <c r="B3" s="42" t="s">
        <v>50</v>
      </c>
      <c r="C3" s="61" t="s">
        <v>51</v>
      </c>
      <c r="D3" s="42" t="s">
        <v>39</v>
      </c>
      <c r="E3" s="42" t="s">
        <v>40</v>
      </c>
      <c r="F3" s="42" t="s">
        <v>41</v>
      </c>
      <c r="G3" s="42" t="s">
        <v>42</v>
      </c>
      <c r="H3" s="42" t="s">
        <v>43</v>
      </c>
      <c r="I3" s="42" t="s">
        <v>44</v>
      </c>
      <c r="J3" s="42" t="s">
        <v>45</v>
      </c>
      <c r="K3" s="42" t="s">
        <v>46</v>
      </c>
      <c r="L3" s="42">
        <v>42441</v>
      </c>
      <c r="M3" s="42">
        <v>46</v>
      </c>
      <c r="N3" s="33" t="s">
        <v>52</v>
      </c>
      <c r="O3" s="42" t="s">
        <v>48</v>
      </c>
      <c r="P3" s="42">
        <v>6</v>
      </c>
      <c r="Q3" s="42">
        <v>59.9</v>
      </c>
      <c r="R3" s="103">
        <v>359.4</v>
      </c>
      <c r="S3" s="42" t="s">
        <v>53</v>
      </c>
      <c r="T3" s="2" t="s">
        <v>153</v>
      </c>
    </row>
    <row r="4" spans="1:20" ht="33">
      <c r="A4" s="61" t="s">
        <v>54</v>
      </c>
      <c r="B4" s="42" t="s">
        <v>55</v>
      </c>
      <c r="C4" s="61" t="s">
        <v>56</v>
      </c>
      <c r="D4" s="42" t="s">
        <v>39</v>
      </c>
      <c r="E4" s="42" t="s">
        <v>40</v>
      </c>
      <c r="F4" s="42" t="s">
        <v>41</v>
      </c>
      <c r="G4" s="42" t="s">
        <v>42</v>
      </c>
      <c r="H4" s="42" t="s">
        <v>43</v>
      </c>
      <c r="I4" s="42" t="s">
        <v>44</v>
      </c>
      <c r="J4" s="42" t="s">
        <v>57</v>
      </c>
      <c r="K4" s="42" t="s">
        <v>46</v>
      </c>
      <c r="L4" s="42">
        <v>50527</v>
      </c>
      <c r="M4" s="42">
        <v>166</v>
      </c>
      <c r="N4" s="33" t="s">
        <v>58</v>
      </c>
      <c r="O4" s="42" t="s">
        <v>48</v>
      </c>
      <c r="P4" s="42">
        <v>2</v>
      </c>
      <c r="Q4" s="42">
        <v>145</v>
      </c>
      <c r="R4" s="103">
        <v>290</v>
      </c>
      <c r="S4" s="42" t="s">
        <v>59</v>
      </c>
      <c r="T4" s="2" t="s">
        <v>153</v>
      </c>
    </row>
    <row r="5" spans="1:20" ht="49.5">
      <c r="A5" s="61" t="s">
        <v>36</v>
      </c>
      <c r="B5" s="42" t="s">
        <v>515</v>
      </c>
      <c r="C5" s="61" t="s">
        <v>514</v>
      </c>
      <c r="D5" s="42" t="s">
        <v>39</v>
      </c>
      <c r="E5" s="42" t="s">
        <v>40</v>
      </c>
      <c r="F5" s="42" t="s">
        <v>41</v>
      </c>
      <c r="G5" s="42" t="s">
        <v>42</v>
      </c>
      <c r="H5" s="42" t="s">
        <v>43</v>
      </c>
      <c r="I5" s="42" t="s">
        <v>44</v>
      </c>
      <c r="J5" s="42" t="s">
        <v>45</v>
      </c>
      <c r="K5" s="42" t="s">
        <v>46</v>
      </c>
      <c r="L5" s="42">
        <v>27214</v>
      </c>
      <c r="M5" s="42">
        <v>90</v>
      </c>
      <c r="N5" s="33" t="s">
        <v>513</v>
      </c>
      <c r="O5" s="42" t="s">
        <v>48</v>
      </c>
      <c r="P5" s="42">
        <v>1</v>
      </c>
      <c r="Q5" s="42">
        <v>620.9</v>
      </c>
      <c r="R5" s="103">
        <v>620.9</v>
      </c>
      <c r="S5" s="42" t="s">
        <v>49</v>
      </c>
      <c r="T5" s="2" t="s">
        <v>153</v>
      </c>
    </row>
    <row r="6" spans="1:25" ht="33">
      <c r="A6" s="61" t="s">
        <v>54</v>
      </c>
      <c r="B6" s="42" t="s">
        <v>518</v>
      </c>
      <c r="C6" s="61" t="s">
        <v>517</v>
      </c>
      <c r="D6" s="42" t="s">
        <v>39</v>
      </c>
      <c r="E6" s="42" t="s">
        <v>40</v>
      </c>
      <c r="F6" s="42" t="s">
        <v>41</v>
      </c>
      <c r="G6" s="42" t="s">
        <v>42</v>
      </c>
      <c r="H6" s="42" t="s">
        <v>43</v>
      </c>
      <c r="I6" s="42" t="s">
        <v>44</v>
      </c>
      <c r="J6" s="42" t="s">
        <v>57</v>
      </c>
      <c r="K6" s="42" t="s">
        <v>46</v>
      </c>
      <c r="L6" s="42">
        <v>31309</v>
      </c>
      <c r="M6" s="42">
        <v>159</v>
      </c>
      <c r="N6" s="33" t="s">
        <v>516</v>
      </c>
      <c r="O6" s="42" t="s">
        <v>48</v>
      </c>
      <c r="P6" s="42">
        <v>4</v>
      </c>
      <c r="Q6" s="42">
        <v>98</v>
      </c>
      <c r="R6" s="103">
        <v>392</v>
      </c>
      <c r="S6" s="42" t="s">
        <v>59</v>
      </c>
      <c r="T6" s="2" t="s">
        <v>153</v>
      </c>
      <c r="U6"/>
      <c r="V6"/>
      <c r="W6"/>
      <c r="X6"/>
      <c r="Y6"/>
    </row>
    <row r="7" spans="1:25" ht="16.5">
      <c r="A7" s="61" t="s">
        <v>54</v>
      </c>
      <c r="B7" s="42" t="s">
        <v>522</v>
      </c>
      <c r="C7" s="61" t="s">
        <v>521</v>
      </c>
      <c r="D7" s="42" t="s">
        <v>39</v>
      </c>
      <c r="E7" s="42" t="s">
        <v>40</v>
      </c>
      <c r="F7" s="42" t="s">
        <v>41</v>
      </c>
      <c r="G7" s="42" t="s">
        <v>42</v>
      </c>
      <c r="H7" s="42" t="s">
        <v>43</v>
      </c>
      <c r="I7" s="42" t="s">
        <v>44</v>
      </c>
      <c r="J7" s="42" t="s">
        <v>57</v>
      </c>
      <c r="K7" s="42" t="s">
        <v>46</v>
      </c>
      <c r="L7" s="42">
        <v>43536</v>
      </c>
      <c r="M7" s="42">
        <v>126</v>
      </c>
      <c r="N7" s="33" t="s">
        <v>519</v>
      </c>
      <c r="O7" s="42" t="s">
        <v>48</v>
      </c>
      <c r="P7" s="42">
        <v>8</v>
      </c>
      <c r="Q7" s="42">
        <v>22.5</v>
      </c>
      <c r="R7" s="103">
        <v>180</v>
      </c>
      <c r="S7" s="42" t="s">
        <v>59</v>
      </c>
      <c r="T7" s="2" t="s">
        <v>153</v>
      </c>
      <c r="U7"/>
      <c r="V7"/>
      <c r="W7"/>
      <c r="X7"/>
      <c r="Y7"/>
    </row>
    <row r="8" spans="1:25" ht="16.5">
      <c r="A8" s="61" t="s">
        <v>54</v>
      </c>
      <c r="B8" s="42" t="s">
        <v>522</v>
      </c>
      <c r="C8" s="61" t="s">
        <v>521</v>
      </c>
      <c r="D8" s="42" t="s">
        <v>39</v>
      </c>
      <c r="E8" s="42" t="s">
        <v>40</v>
      </c>
      <c r="F8" s="42" t="s">
        <v>41</v>
      </c>
      <c r="G8" s="42" t="s">
        <v>42</v>
      </c>
      <c r="H8" s="42" t="s">
        <v>43</v>
      </c>
      <c r="I8" s="42" t="s">
        <v>44</v>
      </c>
      <c r="J8" s="42" t="s">
        <v>57</v>
      </c>
      <c r="K8" s="42" t="s">
        <v>46</v>
      </c>
      <c r="L8" s="42">
        <v>47980</v>
      </c>
      <c r="M8" s="42">
        <v>127</v>
      </c>
      <c r="N8" s="33" t="s">
        <v>520</v>
      </c>
      <c r="O8" s="42" t="s">
        <v>48</v>
      </c>
      <c r="P8" s="42">
        <v>7</v>
      </c>
      <c r="Q8" s="42">
        <v>41.95</v>
      </c>
      <c r="R8" s="103">
        <v>293.65</v>
      </c>
      <c r="S8" s="42" t="s">
        <v>59</v>
      </c>
      <c r="T8" s="2" t="s">
        <v>153</v>
      </c>
      <c r="Y8"/>
    </row>
    <row r="9" spans="1:20" ht="66">
      <c r="A9" s="61" t="s">
        <v>636</v>
      </c>
      <c r="B9" s="42"/>
      <c r="C9" s="61" t="s">
        <v>631</v>
      </c>
      <c r="D9" s="42" t="s">
        <v>39</v>
      </c>
      <c r="E9" s="42" t="s">
        <v>40</v>
      </c>
      <c r="F9" s="42" t="s">
        <v>41</v>
      </c>
      <c r="G9" s="42" t="s">
        <v>42</v>
      </c>
      <c r="H9" s="42" t="s">
        <v>43</v>
      </c>
      <c r="I9" s="42" t="s">
        <v>44</v>
      </c>
      <c r="J9" s="42" t="s">
        <v>45</v>
      </c>
      <c r="K9" s="42" t="s">
        <v>46</v>
      </c>
      <c r="L9" s="42">
        <v>123415</v>
      </c>
      <c r="M9" s="42" t="s">
        <v>632</v>
      </c>
      <c r="N9" s="33" t="s">
        <v>633</v>
      </c>
      <c r="O9" s="42" t="s">
        <v>634</v>
      </c>
      <c r="P9" s="42" t="s">
        <v>632</v>
      </c>
      <c r="Q9" s="42">
        <v>3649.28</v>
      </c>
      <c r="R9" s="103">
        <v>3649.28</v>
      </c>
      <c r="S9" s="42" t="s">
        <v>635</v>
      </c>
      <c r="T9" s="2" t="s">
        <v>153</v>
      </c>
    </row>
    <row r="10" spans="1:20" ht="33">
      <c r="A10" s="61" t="s">
        <v>705</v>
      </c>
      <c r="B10" s="42"/>
      <c r="C10" s="61" t="s">
        <v>706</v>
      </c>
      <c r="D10" s="42" t="s">
        <v>39</v>
      </c>
      <c r="E10" s="42" t="s">
        <v>40</v>
      </c>
      <c r="F10" s="42" t="s">
        <v>41</v>
      </c>
      <c r="G10" s="42" t="s">
        <v>42</v>
      </c>
      <c r="H10" s="42" t="s">
        <v>43</v>
      </c>
      <c r="I10" s="42" t="s">
        <v>44</v>
      </c>
      <c r="J10" s="42" t="s">
        <v>45</v>
      </c>
      <c r="K10" s="42" t="s">
        <v>46</v>
      </c>
      <c r="L10" s="42">
        <v>1</v>
      </c>
      <c r="M10" s="42">
        <v>65372</v>
      </c>
      <c r="N10" s="33" t="s">
        <v>684</v>
      </c>
      <c r="O10" s="42"/>
      <c r="P10" s="42">
        <v>1</v>
      </c>
      <c r="Q10" s="42">
        <f>R10/P10</f>
        <v>1229</v>
      </c>
      <c r="R10" s="103">
        <v>1229</v>
      </c>
      <c r="S10" s="42" t="s">
        <v>685</v>
      </c>
      <c r="T10" s="2" t="s">
        <v>153</v>
      </c>
    </row>
    <row r="11" spans="1:20" ht="33">
      <c r="A11" s="61" t="s">
        <v>705</v>
      </c>
      <c r="B11" s="42"/>
      <c r="C11" s="61" t="s">
        <v>706</v>
      </c>
      <c r="D11" s="42" t="s">
        <v>39</v>
      </c>
      <c r="E11" s="42" t="s">
        <v>40</v>
      </c>
      <c r="F11" s="42" t="s">
        <v>41</v>
      </c>
      <c r="G11" s="42" t="s">
        <v>42</v>
      </c>
      <c r="H11" s="42" t="s">
        <v>43</v>
      </c>
      <c r="I11" s="42" t="s">
        <v>44</v>
      </c>
      <c r="J11" s="42" t="s">
        <v>45</v>
      </c>
      <c r="K11" s="42" t="s">
        <v>46</v>
      </c>
      <c r="L11" s="42">
        <v>2</v>
      </c>
      <c r="M11" s="42">
        <v>126026</v>
      </c>
      <c r="N11" s="33" t="s">
        <v>686</v>
      </c>
      <c r="O11" s="42"/>
      <c r="P11" s="42">
        <v>1</v>
      </c>
      <c r="Q11" s="42">
        <f aca="true" t="shared" si="0" ref="Q11:Q27">R11/P11</f>
        <v>857</v>
      </c>
      <c r="R11" s="103">
        <v>857</v>
      </c>
      <c r="S11" s="42" t="s">
        <v>685</v>
      </c>
      <c r="T11" s="2" t="s">
        <v>153</v>
      </c>
    </row>
    <row r="12" spans="1:20" ht="33">
      <c r="A12" s="61" t="s">
        <v>705</v>
      </c>
      <c r="B12" s="42"/>
      <c r="C12" s="61" t="s">
        <v>706</v>
      </c>
      <c r="D12" s="42" t="s">
        <v>39</v>
      </c>
      <c r="E12" s="42" t="s">
        <v>40</v>
      </c>
      <c r="F12" s="42" t="s">
        <v>41</v>
      </c>
      <c r="G12" s="42" t="s">
        <v>42</v>
      </c>
      <c r="H12" s="42" t="s">
        <v>43</v>
      </c>
      <c r="I12" s="42" t="s">
        <v>44</v>
      </c>
      <c r="J12" s="42" t="s">
        <v>45</v>
      </c>
      <c r="K12" s="42" t="s">
        <v>46</v>
      </c>
      <c r="L12" s="42">
        <v>3</v>
      </c>
      <c r="M12" s="42">
        <v>65373</v>
      </c>
      <c r="N12" s="33" t="s">
        <v>687</v>
      </c>
      <c r="O12" s="42"/>
      <c r="P12" s="42">
        <v>1</v>
      </c>
      <c r="Q12" s="42">
        <f t="shared" si="0"/>
        <v>876</v>
      </c>
      <c r="R12" s="103">
        <v>876</v>
      </c>
      <c r="S12" s="42" t="s">
        <v>685</v>
      </c>
      <c r="T12" s="2" t="s">
        <v>153</v>
      </c>
    </row>
    <row r="13" spans="1:20" ht="49.5">
      <c r="A13" s="61" t="s">
        <v>705</v>
      </c>
      <c r="B13" s="42"/>
      <c r="C13" s="61" t="s">
        <v>706</v>
      </c>
      <c r="D13" s="42" t="s">
        <v>39</v>
      </c>
      <c r="E13" s="42" t="s">
        <v>40</v>
      </c>
      <c r="F13" s="42" t="s">
        <v>41</v>
      </c>
      <c r="G13" s="42" t="s">
        <v>42</v>
      </c>
      <c r="H13" s="42" t="s">
        <v>43</v>
      </c>
      <c r="I13" s="42" t="s">
        <v>44</v>
      </c>
      <c r="J13" s="42" t="s">
        <v>45</v>
      </c>
      <c r="K13" s="42" t="s">
        <v>46</v>
      </c>
      <c r="L13" s="42">
        <v>4</v>
      </c>
      <c r="M13" s="42">
        <v>126006</v>
      </c>
      <c r="N13" s="33" t="s">
        <v>688</v>
      </c>
      <c r="O13" s="42"/>
      <c r="P13" s="42">
        <v>1</v>
      </c>
      <c r="Q13" s="42">
        <f t="shared" si="0"/>
        <v>394</v>
      </c>
      <c r="R13" s="103">
        <v>394</v>
      </c>
      <c r="S13" s="42" t="s">
        <v>689</v>
      </c>
      <c r="T13" s="2" t="s">
        <v>153</v>
      </c>
    </row>
    <row r="14" spans="1:20" ht="49.5">
      <c r="A14" s="61" t="s">
        <v>705</v>
      </c>
      <c r="B14" s="42"/>
      <c r="C14" s="61" t="s">
        <v>706</v>
      </c>
      <c r="D14" s="42" t="s">
        <v>39</v>
      </c>
      <c r="E14" s="42" t="s">
        <v>40</v>
      </c>
      <c r="F14" s="42" t="s">
        <v>41</v>
      </c>
      <c r="G14" s="42" t="s">
        <v>42</v>
      </c>
      <c r="H14" s="42" t="s">
        <v>43</v>
      </c>
      <c r="I14" s="42" t="s">
        <v>44</v>
      </c>
      <c r="J14" s="42" t="s">
        <v>45</v>
      </c>
      <c r="K14" s="42" t="s">
        <v>46</v>
      </c>
      <c r="L14" s="42">
        <v>5</v>
      </c>
      <c r="M14" s="42">
        <v>57109</v>
      </c>
      <c r="N14" s="33" t="s">
        <v>690</v>
      </c>
      <c r="O14" s="42"/>
      <c r="P14" s="42">
        <v>1</v>
      </c>
      <c r="Q14" s="42">
        <f t="shared" si="0"/>
        <v>595</v>
      </c>
      <c r="R14" s="103">
        <v>595</v>
      </c>
      <c r="S14" s="42" t="s">
        <v>691</v>
      </c>
      <c r="T14" s="2" t="s">
        <v>153</v>
      </c>
    </row>
    <row r="15" spans="1:20" ht="49.5">
      <c r="A15" s="61" t="s">
        <v>705</v>
      </c>
      <c r="B15" s="42"/>
      <c r="C15" s="61" t="s">
        <v>706</v>
      </c>
      <c r="D15" s="42" t="s">
        <v>39</v>
      </c>
      <c r="E15" s="42" t="s">
        <v>40</v>
      </c>
      <c r="F15" s="42" t="s">
        <v>41</v>
      </c>
      <c r="G15" s="42" t="s">
        <v>42</v>
      </c>
      <c r="H15" s="42" t="s">
        <v>43</v>
      </c>
      <c r="I15" s="42" t="s">
        <v>44</v>
      </c>
      <c r="J15" s="42" t="s">
        <v>45</v>
      </c>
      <c r="K15" s="42" t="s">
        <v>46</v>
      </c>
      <c r="L15" s="42">
        <v>6</v>
      </c>
      <c r="M15" s="42">
        <v>126007</v>
      </c>
      <c r="N15" s="33" t="s">
        <v>692</v>
      </c>
      <c r="O15" s="42"/>
      <c r="P15" s="42">
        <v>3</v>
      </c>
      <c r="Q15" s="42">
        <f t="shared" si="0"/>
        <v>915</v>
      </c>
      <c r="R15" s="103">
        <v>2745</v>
      </c>
      <c r="S15" s="42" t="s">
        <v>689</v>
      </c>
      <c r="T15" s="2" t="s">
        <v>153</v>
      </c>
    </row>
    <row r="16" spans="1:20" ht="33">
      <c r="A16" s="61" t="s">
        <v>705</v>
      </c>
      <c r="B16" s="42"/>
      <c r="C16" s="61" t="s">
        <v>706</v>
      </c>
      <c r="D16" s="42" t="s">
        <v>39</v>
      </c>
      <c r="E16" s="42" t="s">
        <v>40</v>
      </c>
      <c r="F16" s="42" t="s">
        <v>41</v>
      </c>
      <c r="G16" s="42" t="s">
        <v>42</v>
      </c>
      <c r="H16" s="42" t="s">
        <v>43</v>
      </c>
      <c r="I16" s="42" t="s">
        <v>44</v>
      </c>
      <c r="J16" s="42" t="s">
        <v>45</v>
      </c>
      <c r="K16" s="42" t="s">
        <v>46</v>
      </c>
      <c r="L16" s="42">
        <v>7</v>
      </c>
      <c r="M16" s="42">
        <v>126008</v>
      </c>
      <c r="N16" s="33" t="s">
        <v>693</v>
      </c>
      <c r="O16" s="42"/>
      <c r="P16" s="42">
        <v>1</v>
      </c>
      <c r="Q16" s="42">
        <f t="shared" si="0"/>
        <v>1156</v>
      </c>
      <c r="R16" s="103">
        <v>1156</v>
      </c>
      <c r="S16" s="42" t="s">
        <v>694</v>
      </c>
      <c r="T16" s="2" t="s">
        <v>153</v>
      </c>
    </row>
    <row r="17" spans="1:20" ht="33">
      <c r="A17" s="61" t="s">
        <v>705</v>
      </c>
      <c r="B17" s="42"/>
      <c r="C17" s="61" t="s">
        <v>706</v>
      </c>
      <c r="D17" s="42" t="s">
        <v>39</v>
      </c>
      <c r="E17" s="42" t="s">
        <v>40</v>
      </c>
      <c r="F17" s="42" t="s">
        <v>41</v>
      </c>
      <c r="G17" s="42" t="s">
        <v>42</v>
      </c>
      <c r="H17" s="42" t="s">
        <v>43</v>
      </c>
      <c r="I17" s="42" t="s">
        <v>44</v>
      </c>
      <c r="J17" s="42" t="s">
        <v>45</v>
      </c>
      <c r="K17" s="42" t="s">
        <v>46</v>
      </c>
      <c r="L17" s="42">
        <v>8</v>
      </c>
      <c r="M17" s="42">
        <v>126027</v>
      </c>
      <c r="N17" s="33" t="s">
        <v>695</v>
      </c>
      <c r="O17" s="42"/>
      <c r="P17" s="42">
        <v>1</v>
      </c>
      <c r="Q17" s="42">
        <f t="shared" si="0"/>
        <v>352</v>
      </c>
      <c r="R17" s="103">
        <v>352</v>
      </c>
      <c r="S17" s="42" t="s">
        <v>689</v>
      </c>
      <c r="T17" s="2" t="s">
        <v>153</v>
      </c>
    </row>
    <row r="18" spans="1:34" ht="33">
      <c r="A18" s="61" t="s">
        <v>705</v>
      </c>
      <c r="B18" s="42"/>
      <c r="C18" s="61" t="s">
        <v>706</v>
      </c>
      <c r="D18" s="42" t="s">
        <v>39</v>
      </c>
      <c r="E18" s="42" t="s">
        <v>40</v>
      </c>
      <c r="F18" s="42" t="s">
        <v>41</v>
      </c>
      <c r="G18" s="42" t="s">
        <v>42</v>
      </c>
      <c r="H18" s="42" t="s">
        <v>43</v>
      </c>
      <c r="I18" s="42" t="s">
        <v>44</v>
      </c>
      <c r="J18" s="42" t="s">
        <v>45</v>
      </c>
      <c r="K18" s="42" t="s">
        <v>46</v>
      </c>
      <c r="L18" s="42">
        <v>9</v>
      </c>
      <c r="M18" s="42">
        <v>126029</v>
      </c>
      <c r="N18" s="33" t="s">
        <v>696</v>
      </c>
      <c r="O18" s="42"/>
      <c r="P18" s="42">
        <v>1</v>
      </c>
      <c r="Q18" s="42">
        <f t="shared" si="0"/>
        <v>987</v>
      </c>
      <c r="R18" s="103">
        <v>987</v>
      </c>
      <c r="S18" s="42" t="s">
        <v>691</v>
      </c>
      <c r="T18" s="2" t="s">
        <v>153</v>
      </c>
      <c r="U18" s="112"/>
      <c r="V18" s="112"/>
      <c r="W18" s="112"/>
      <c r="X18" s="112"/>
      <c r="Y18" s="112"/>
      <c r="Z18" s="112"/>
      <c r="AA18" s="112"/>
      <c r="AB18" s="112"/>
      <c r="AC18" s="113"/>
      <c r="AD18" s="112"/>
      <c r="AE18" s="112"/>
      <c r="AF18" s="112"/>
      <c r="AG18" s="112"/>
      <c r="AH18" s="112"/>
    </row>
    <row r="19" spans="1:20" ht="33">
      <c r="A19" s="61" t="s">
        <v>705</v>
      </c>
      <c r="B19" s="42"/>
      <c r="C19" s="61" t="s">
        <v>706</v>
      </c>
      <c r="D19" s="42" t="s">
        <v>39</v>
      </c>
      <c r="E19" s="42" t="s">
        <v>40</v>
      </c>
      <c r="F19" s="42" t="s">
        <v>41</v>
      </c>
      <c r="G19" s="42" t="s">
        <v>42</v>
      </c>
      <c r="H19" s="42" t="s">
        <v>43</v>
      </c>
      <c r="I19" s="42" t="s">
        <v>44</v>
      </c>
      <c r="J19" s="42" t="s">
        <v>45</v>
      </c>
      <c r="K19" s="42" t="s">
        <v>46</v>
      </c>
      <c r="L19" s="42">
        <v>10</v>
      </c>
      <c r="M19" s="42">
        <v>126030</v>
      </c>
      <c r="N19" s="33" t="s">
        <v>697</v>
      </c>
      <c r="O19" s="42"/>
      <c r="P19" s="42">
        <v>1</v>
      </c>
      <c r="Q19" s="42">
        <f t="shared" si="0"/>
        <v>739</v>
      </c>
      <c r="R19" s="103">
        <v>739</v>
      </c>
      <c r="S19" s="42" t="s">
        <v>685</v>
      </c>
      <c r="T19" s="2" t="s">
        <v>153</v>
      </c>
    </row>
    <row r="20" spans="1:20" ht="17.25" customHeight="1">
      <c r="A20" s="61" t="s">
        <v>705</v>
      </c>
      <c r="B20" s="42"/>
      <c r="C20" s="61" t="s">
        <v>706</v>
      </c>
      <c r="D20" s="42" t="s">
        <v>39</v>
      </c>
      <c r="E20" s="42" t="s">
        <v>40</v>
      </c>
      <c r="F20" s="42" t="s">
        <v>41</v>
      </c>
      <c r="G20" s="42" t="s">
        <v>42</v>
      </c>
      <c r="H20" s="42" t="s">
        <v>43</v>
      </c>
      <c r="I20" s="42" t="s">
        <v>44</v>
      </c>
      <c r="J20" s="42" t="s">
        <v>45</v>
      </c>
      <c r="K20" s="42" t="s">
        <v>46</v>
      </c>
      <c r="L20" s="42">
        <v>11</v>
      </c>
      <c r="M20" s="42">
        <v>126032</v>
      </c>
      <c r="N20" s="33" t="s">
        <v>698</v>
      </c>
      <c r="O20" s="42"/>
      <c r="P20" s="42">
        <v>1</v>
      </c>
      <c r="Q20" s="42">
        <f t="shared" si="0"/>
        <v>787</v>
      </c>
      <c r="R20" s="103">
        <v>787</v>
      </c>
      <c r="S20" s="42" t="s">
        <v>685</v>
      </c>
      <c r="T20" s="2" t="s">
        <v>153</v>
      </c>
    </row>
    <row r="21" spans="1:20" ht="33">
      <c r="A21" s="61" t="s">
        <v>705</v>
      </c>
      <c r="B21" s="42"/>
      <c r="C21" s="61" t="s">
        <v>706</v>
      </c>
      <c r="D21" s="42" t="s">
        <v>39</v>
      </c>
      <c r="E21" s="42" t="s">
        <v>40</v>
      </c>
      <c r="F21" s="42" t="s">
        <v>41</v>
      </c>
      <c r="G21" s="42" t="s">
        <v>42</v>
      </c>
      <c r="H21" s="42" t="s">
        <v>43</v>
      </c>
      <c r="I21" s="42" t="s">
        <v>44</v>
      </c>
      <c r="J21" s="42" t="s">
        <v>45</v>
      </c>
      <c r="K21" s="42" t="s">
        <v>46</v>
      </c>
      <c r="L21" s="42">
        <v>12</v>
      </c>
      <c r="M21" s="42">
        <v>126033</v>
      </c>
      <c r="N21" s="33" t="s">
        <v>699</v>
      </c>
      <c r="O21" s="42"/>
      <c r="P21" s="42">
        <v>1</v>
      </c>
      <c r="Q21" s="42">
        <f t="shared" si="0"/>
        <v>193</v>
      </c>
      <c r="R21" s="103">
        <v>193</v>
      </c>
      <c r="S21" s="42" t="s">
        <v>685</v>
      </c>
      <c r="T21" s="2" t="s">
        <v>153</v>
      </c>
    </row>
    <row r="22" spans="1:20" ht="33.75" customHeight="1">
      <c r="A22" s="61" t="s">
        <v>705</v>
      </c>
      <c r="B22" s="42"/>
      <c r="C22" s="61" t="s">
        <v>706</v>
      </c>
      <c r="D22" s="42" t="s">
        <v>39</v>
      </c>
      <c r="E22" s="42" t="s">
        <v>40</v>
      </c>
      <c r="F22" s="42" t="s">
        <v>41</v>
      </c>
      <c r="G22" s="42" t="s">
        <v>42</v>
      </c>
      <c r="H22" s="42" t="s">
        <v>43</v>
      </c>
      <c r="I22" s="42" t="s">
        <v>44</v>
      </c>
      <c r="J22" s="42" t="s">
        <v>45</v>
      </c>
      <c r="K22" s="42" t="s">
        <v>46</v>
      </c>
      <c r="L22" s="42">
        <v>13</v>
      </c>
      <c r="M22" s="42">
        <v>126003</v>
      </c>
      <c r="N22" s="33" t="s">
        <v>700</v>
      </c>
      <c r="O22" s="42"/>
      <c r="P22" s="42">
        <v>1</v>
      </c>
      <c r="Q22" s="42">
        <f t="shared" si="0"/>
        <v>370</v>
      </c>
      <c r="R22" s="103">
        <v>370</v>
      </c>
      <c r="S22" s="42" t="s">
        <v>691</v>
      </c>
      <c r="T22" s="2" t="s">
        <v>153</v>
      </c>
    </row>
    <row r="23" spans="1:22" ht="33">
      <c r="A23" s="61" t="s">
        <v>705</v>
      </c>
      <c r="B23" s="42"/>
      <c r="C23" s="61" t="s">
        <v>706</v>
      </c>
      <c r="D23" s="42" t="s">
        <v>39</v>
      </c>
      <c r="E23" s="42" t="s">
        <v>40</v>
      </c>
      <c r="F23" s="42" t="s">
        <v>41</v>
      </c>
      <c r="G23" s="42" t="s">
        <v>42</v>
      </c>
      <c r="H23" s="42" t="s">
        <v>43</v>
      </c>
      <c r="I23" s="42" t="s">
        <v>44</v>
      </c>
      <c r="J23" s="42" t="s">
        <v>45</v>
      </c>
      <c r="K23" s="42" t="s">
        <v>46</v>
      </c>
      <c r="L23" s="42">
        <v>14</v>
      </c>
      <c r="M23" s="42">
        <v>126004</v>
      </c>
      <c r="N23" s="33" t="s">
        <v>701</v>
      </c>
      <c r="O23" s="42"/>
      <c r="P23" s="42">
        <v>1</v>
      </c>
      <c r="Q23" s="42">
        <f t="shared" si="0"/>
        <v>330</v>
      </c>
      <c r="R23" s="103">
        <v>330</v>
      </c>
      <c r="S23" s="42" t="s">
        <v>689</v>
      </c>
      <c r="T23" s="2" t="s">
        <v>153</v>
      </c>
      <c r="V23" s="23"/>
    </row>
    <row r="24" spans="1:20" ht="16.5">
      <c r="A24" s="61" t="s">
        <v>705</v>
      </c>
      <c r="B24" s="42"/>
      <c r="C24" s="61" t="s">
        <v>706</v>
      </c>
      <c r="D24" s="42" t="s">
        <v>39</v>
      </c>
      <c r="E24" s="42" t="s">
        <v>40</v>
      </c>
      <c r="F24" s="42" t="s">
        <v>41</v>
      </c>
      <c r="G24" s="42" t="s">
        <v>42</v>
      </c>
      <c r="H24" s="42" t="s">
        <v>43</v>
      </c>
      <c r="I24" s="42" t="s">
        <v>44</v>
      </c>
      <c r="J24" s="42" t="s">
        <v>45</v>
      </c>
      <c r="K24" s="42" t="s">
        <v>46</v>
      </c>
      <c r="L24" s="42">
        <v>15</v>
      </c>
      <c r="M24" s="42">
        <v>32305</v>
      </c>
      <c r="N24" s="33" t="s">
        <v>702</v>
      </c>
      <c r="O24" s="42"/>
      <c r="P24" s="42">
        <v>1</v>
      </c>
      <c r="Q24" s="42">
        <f t="shared" si="0"/>
        <v>666</v>
      </c>
      <c r="R24" s="103">
        <v>666</v>
      </c>
      <c r="S24" s="42" t="s">
        <v>691</v>
      </c>
      <c r="T24" s="2" t="s">
        <v>153</v>
      </c>
    </row>
    <row r="25" spans="1:20" ht="33">
      <c r="A25" s="61" t="s">
        <v>705</v>
      </c>
      <c r="B25" s="42"/>
      <c r="C25" s="61" t="s">
        <v>706</v>
      </c>
      <c r="D25" s="42" t="s">
        <v>39</v>
      </c>
      <c r="E25" s="42" t="s">
        <v>40</v>
      </c>
      <c r="F25" s="42" t="s">
        <v>41</v>
      </c>
      <c r="G25" s="42" t="s">
        <v>42</v>
      </c>
      <c r="H25" s="42" t="s">
        <v>43</v>
      </c>
      <c r="I25" s="42" t="s">
        <v>44</v>
      </c>
      <c r="J25" s="42" t="s">
        <v>45</v>
      </c>
      <c r="K25" s="42" t="s">
        <v>46</v>
      </c>
      <c r="L25" s="42">
        <v>16</v>
      </c>
      <c r="M25" s="42">
        <v>126028</v>
      </c>
      <c r="N25" s="33" t="s">
        <v>703</v>
      </c>
      <c r="O25" s="42"/>
      <c r="P25" s="42">
        <v>2</v>
      </c>
      <c r="Q25" s="42">
        <f t="shared" si="0"/>
        <v>927</v>
      </c>
      <c r="R25" s="103">
        <v>1854</v>
      </c>
      <c r="S25" s="42" t="s">
        <v>685</v>
      </c>
      <c r="T25" s="2" t="s">
        <v>153</v>
      </c>
    </row>
    <row r="26" spans="1:20" ht="33">
      <c r="A26" s="61" t="s">
        <v>705</v>
      </c>
      <c r="B26" s="42"/>
      <c r="C26" s="61" t="s">
        <v>706</v>
      </c>
      <c r="D26" s="42" t="s">
        <v>39</v>
      </c>
      <c r="E26" s="42" t="s">
        <v>40</v>
      </c>
      <c r="F26" s="42" t="s">
        <v>41</v>
      </c>
      <c r="G26" s="42" t="s">
        <v>42</v>
      </c>
      <c r="H26" s="42" t="s">
        <v>43</v>
      </c>
      <c r="I26" s="42" t="s">
        <v>44</v>
      </c>
      <c r="J26" s="42" t="s">
        <v>45</v>
      </c>
      <c r="K26" s="42" t="s">
        <v>46</v>
      </c>
      <c r="L26" s="42">
        <v>17</v>
      </c>
      <c r="M26" s="42">
        <v>126028</v>
      </c>
      <c r="N26" s="33" t="s">
        <v>703</v>
      </c>
      <c r="O26" s="42"/>
      <c r="P26" s="42">
        <v>1</v>
      </c>
      <c r="Q26" s="42">
        <f t="shared" si="0"/>
        <v>1817</v>
      </c>
      <c r="R26" s="103">
        <v>1817</v>
      </c>
      <c r="S26" s="42" t="s">
        <v>685</v>
      </c>
      <c r="T26" s="2" t="s">
        <v>153</v>
      </c>
    </row>
    <row r="27" spans="1:20" ht="33">
      <c r="A27" s="61" t="s">
        <v>705</v>
      </c>
      <c r="B27" s="42"/>
      <c r="C27" s="61" t="s">
        <v>706</v>
      </c>
      <c r="D27" s="42" t="s">
        <v>39</v>
      </c>
      <c r="E27" s="42" t="s">
        <v>40</v>
      </c>
      <c r="F27" s="42" t="s">
        <v>41</v>
      </c>
      <c r="G27" s="42" t="s">
        <v>42</v>
      </c>
      <c r="H27" s="42" t="s">
        <v>43</v>
      </c>
      <c r="I27" s="42" t="s">
        <v>44</v>
      </c>
      <c r="J27" s="42" t="s">
        <v>45</v>
      </c>
      <c r="K27" s="42" t="s">
        <v>46</v>
      </c>
      <c r="L27" s="42">
        <v>18</v>
      </c>
      <c r="M27" s="42">
        <v>126009</v>
      </c>
      <c r="N27" s="33" t="s">
        <v>704</v>
      </c>
      <c r="O27" s="42"/>
      <c r="P27" s="42">
        <v>1</v>
      </c>
      <c r="Q27" s="42">
        <f t="shared" si="0"/>
        <v>374</v>
      </c>
      <c r="R27" s="103">
        <v>374</v>
      </c>
      <c r="S27" s="42" t="s">
        <v>689</v>
      </c>
      <c r="T27" s="2" t="s">
        <v>153</v>
      </c>
    </row>
    <row r="28" spans="1:19" ht="16.5">
      <c r="A28" s="61" t="s">
        <v>712</v>
      </c>
      <c r="B28" s="42" t="s">
        <v>711</v>
      </c>
      <c r="C28" s="61" t="s">
        <v>713</v>
      </c>
      <c r="D28" s="42" t="s">
        <v>39</v>
      </c>
      <c r="E28" s="42" t="s">
        <v>40</v>
      </c>
      <c r="F28" s="42" t="s">
        <v>41</v>
      </c>
      <c r="G28" s="42" t="s">
        <v>42</v>
      </c>
      <c r="H28" s="42" t="s">
        <v>43</v>
      </c>
      <c r="I28" s="42" t="s">
        <v>44</v>
      </c>
      <c r="J28" s="42" t="s">
        <v>45</v>
      </c>
      <c r="K28" s="42" t="s">
        <v>46</v>
      </c>
      <c r="L28" s="42"/>
      <c r="M28" s="42" t="s">
        <v>715</v>
      </c>
      <c r="N28" s="33" t="s">
        <v>714</v>
      </c>
      <c r="O28" s="42" t="s">
        <v>716</v>
      </c>
      <c r="P28" s="42" t="s">
        <v>717</v>
      </c>
      <c r="Q28" s="42" t="s">
        <v>718</v>
      </c>
      <c r="R28" s="103">
        <v>1122.6</v>
      </c>
      <c r="S28" s="42" t="s">
        <v>635</v>
      </c>
    </row>
    <row r="29" spans="1:19" ht="49.5">
      <c r="A29" s="61" t="s">
        <v>54</v>
      </c>
      <c r="B29" s="42" t="s">
        <v>719</v>
      </c>
      <c r="C29" s="61" t="s">
        <v>720</v>
      </c>
      <c r="D29" s="42" t="s">
        <v>39</v>
      </c>
      <c r="E29" s="42" t="s">
        <v>40</v>
      </c>
      <c r="F29" s="42" t="s">
        <v>41</v>
      </c>
      <c r="G29" s="42" t="s">
        <v>42</v>
      </c>
      <c r="H29" s="42" t="s">
        <v>43</v>
      </c>
      <c r="I29" s="42" t="s">
        <v>44</v>
      </c>
      <c r="J29" s="42" t="s">
        <v>57</v>
      </c>
      <c r="K29" s="42" t="s">
        <v>46</v>
      </c>
      <c r="L29" s="42">
        <v>66758</v>
      </c>
      <c r="M29" s="42">
        <v>102</v>
      </c>
      <c r="N29" s="33" t="s">
        <v>721</v>
      </c>
      <c r="O29" s="42" t="s">
        <v>159</v>
      </c>
      <c r="P29" s="42">
        <v>4</v>
      </c>
      <c r="Q29" s="42">
        <v>2387</v>
      </c>
      <c r="R29" s="103">
        <v>9548</v>
      </c>
      <c r="S29" s="42" t="s">
        <v>59</v>
      </c>
    </row>
    <row r="30" spans="1:19" ht="16.5">
      <c r="A30" s="61"/>
      <c r="B30" s="42"/>
      <c r="C30" s="61"/>
      <c r="D30" s="42"/>
      <c r="E30" s="42"/>
      <c r="F30" s="42"/>
      <c r="G30" s="42"/>
      <c r="H30" s="42"/>
      <c r="I30" s="42"/>
      <c r="J30" s="42"/>
      <c r="K30" s="42"/>
      <c r="L30" s="42"/>
      <c r="M30" s="42"/>
      <c r="N30" s="33"/>
      <c r="O30" s="42"/>
      <c r="P30" s="42"/>
      <c r="Q30" s="42"/>
      <c r="R30" s="103"/>
      <c r="S30" s="42"/>
    </row>
    <row r="31" spans="1:19" ht="16.5">
      <c r="A31" s="61"/>
      <c r="B31" s="42"/>
      <c r="C31" s="61"/>
      <c r="D31" s="42"/>
      <c r="E31" s="42"/>
      <c r="F31" s="42"/>
      <c r="G31" s="42"/>
      <c r="H31" s="42"/>
      <c r="I31" s="42"/>
      <c r="J31" s="42"/>
      <c r="K31" s="42"/>
      <c r="L31" s="42"/>
      <c r="M31" s="42"/>
      <c r="N31" s="33"/>
      <c r="O31" s="42"/>
      <c r="P31" s="42"/>
      <c r="Q31" s="42"/>
      <c r="R31" s="103"/>
      <c r="S31" s="42"/>
    </row>
    <row r="32" spans="1:19" ht="16.5">
      <c r="A32" s="61"/>
      <c r="B32" s="42"/>
      <c r="C32" s="61"/>
      <c r="D32" s="42"/>
      <c r="E32" s="42"/>
      <c r="F32" s="42"/>
      <c r="G32" s="42"/>
      <c r="H32" s="42"/>
      <c r="I32" s="42"/>
      <c r="J32" s="42"/>
      <c r="K32" s="42"/>
      <c r="L32" s="42"/>
      <c r="M32" s="42"/>
      <c r="N32" s="33"/>
      <c r="O32" s="42"/>
      <c r="P32" s="42"/>
      <c r="Q32" s="42"/>
      <c r="R32" s="103"/>
      <c r="S32" s="42"/>
    </row>
    <row r="33" spans="1:19" ht="16.5">
      <c r="A33" s="61"/>
      <c r="B33" s="42"/>
      <c r="C33" s="61"/>
      <c r="D33" s="42"/>
      <c r="E33" s="42"/>
      <c r="F33" s="42"/>
      <c r="G33" s="42"/>
      <c r="H33" s="42"/>
      <c r="I33" s="42"/>
      <c r="J33" s="42"/>
      <c r="K33" s="42"/>
      <c r="L33" s="42"/>
      <c r="M33" s="42"/>
      <c r="N33" s="33"/>
      <c r="O33" s="42"/>
      <c r="P33" s="42"/>
      <c r="Q33" s="42"/>
      <c r="R33" s="103"/>
      <c r="S33" s="42"/>
    </row>
    <row r="34" spans="1:19" ht="16.5">
      <c r="A34" s="61"/>
      <c r="B34" s="42"/>
      <c r="C34" s="61"/>
      <c r="D34" s="42"/>
      <c r="E34" s="42"/>
      <c r="F34" s="42"/>
      <c r="G34" s="42"/>
      <c r="H34" s="42"/>
      <c r="I34" s="42"/>
      <c r="J34" s="42"/>
      <c r="K34" s="42"/>
      <c r="L34" s="42"/>
      <c r="M34" s="42"/>
      <c r="N34" s="33"/>
      <c r="O34" s="42"/>
      <c r="P34" s="42"/>
      <c r="Q34" s="42"/>
      <c r="R34" s="103"/>
      <c r="S34" s="42"/>
    </row>
    <row r="35" spans="1:19" ht="16.5">
      <c r="A35" s="61"/>
      <c r="B35" s="42"/>
      <c r="C35" s="61"/>
      <c r="D35" s="42"/>
      <c r="E35" s="42"/>
      <c r="F35" s="42"/>
      <c r="G35" s="42"/>
      <c r="H35" s="42"/>
      <c r="I35" s="42"/>
      <c r="J35" s="42"/>
      <c r="K35" s="42"/>
      <c r="L35" s="42"/>
      <c r="M35" s="42"/>
      <c r="N35" s="33"/>
      <c r="O35" s="42"/>
      <c r="P35" s="42"/>
      <c r="Q35" s="42"/>
      <c r="R35" s="103"/>
      <c r="S35" s="42"/>
    </row>
    <row r="36" spans="1:19" ht="16.5">
      <c r="A36" s="61"/>
      <c r="B36" s="42"/>
      <c r="C36" s="61"/>
      <c r="D36" s="42"/>
      <c r="E36" s="42"/>
      <c r="F36" s="42"/>
      <c r="G36" s="42"/>
      <c r="H36" s="42"/>
      <c r="I36" s="42"/>
      <c r="J36" s="42"/>
      <c r="K36" s="42"/>
      <c r="L36" s="42"/>
      <c r="M36" s="42"/>
      <c r="N36" s="33"/>
      <c r="O36" s="42"/>
      <c r="P36" s="42"/>
      <c r="Q36" s="42"/>
      <c r="R36" s="103"/>
      <c r="S36" s="42"/>
    </row>
    <row r="37" spans="1:19" ht="16.5">
      <c r="A37" s="61"/>
      <c r="B37" s="42"/>
      <c r="C37" s="61"/>
      <c r="D37" s="42"/>
      <c r="E37" s="42"/>
      <c r="F37" s="42"/>
      <c r="G37" s="42"/>
      <c r="H37" s="42"/>
      <c r="I37" s="42"/>
      <c r="J37" s="42"/>
      <c r="K37" s="42"/>
      <c r="L37" s="42"/>
      <c r="M37" s="42"/>
      <c r="N37" s="33"/>
      <c r="O37" s="42"/>
      <c r="P37" s="42"/>
      <c r="Q37" s="42"/>
      <c r="R37" s="103"/>
      <c r="S37" s="42"/>
    </row>
    <row r="38" spans="1:19" ht="16.5">
      <c r="A38" s="61"/>
      <c r="B38" s="42"/>
      <c r="C38" s="61"/>
      <c r="D38" s="42"/>
      <c r="E38" s="42"/>
      <c r="F38" s="42"/>
      <c r="G38" s="42"/>
      <c r="H38" s="42"/>
      <c r="I38" s="42"/>
      <c r="J38" s="42"/>
      <c r="K38" s="42"/>
      <c r="L38" s="42"/>
      <c r="M38" s="42"/>
      <c r="N38" s="33"/>
      <c r="O38" s="42"/>
      <c r="P38" s="42"/>
      <c r="Q38" s="42"/>
      <c r="R38" s="103"/>
      <c r="S38" s="42"/>
    </row>
    <row r="39" spans="1:19" ht="16.5">
      <c r="A39" s="41"/>
      <c r="B39" s="31"/>
      <c r="C39" s="42"/>
      <c r="D39" s="42"/>
      <c r="E39" s="42"/>
      <c r="F39" s="42"/>
      <c r="G39" s="42"/>
      <c r="H39" s="42"/>
      <c r="I39" s="42"/>
      <c r="J39" s="42"/>
      <c r="K39" s="42"/>
      <c r="L39" s="30"/>
      <c r="M39" s="31"/>
      <c r="N39" s="43"/>
      <c r="O39" s="31"/>
      <c r="P39" s="31"/>
      <c r="Q39" s="31"/>
      <c r="R39" s="103"/>
      <c r="S39" s="31"/>
    </row>
    <row r="40" spans="1:19" ht="16.5">
      <c r="A40" s="41"/>
      <c r="B40" s="31"/>
      <c r="C40" s="42"/>
      <c r="D40" s="42"/>
      <c r="E40" s="42"/>
      <c r="F40" s="42"/>
      <c r="G40" s="42"/>
      <c r="H40" s="42"/>
      <c r="I40" s="42"/>
      <c r="J40" s="42"/>
      <c r="K40" s="42"/>
      <c r="L40" s="30"/>
      <c r="M40" s="31"/>
      <c r="N40" s="43"/>
      <c r="O40" s="31"/>
      <c r="P40" s="31"/>
      <c r="Q40" s="31"/>
      <c r="R40" s="103"/>
      <c r="S40" s="31"/>
    </row>
    <row r="41" spans="1:19" ht="16.5">
      <c r="A41" s="41"/>
      <c r="B41" s="31"/>
      <c r="C41" s="42"/>
      <c r="D41" s="42"/>
      <c r="E41" s="42"/>
      <c r="F41" s="42"/>
      <c r="G41" s="42"/>
      <c r="H41" s="42"/>
      <c r="I41" s="42"/>
      <c r="J41" s="42"/>
      <c r="K41" s="42"/>
      <c r="L41" s="30"/>
      <c r="M41" s="31"/>
      <c r="N41" s="43"/>
      <c r="O41" s="31"/>
      <c r="P41" s="31"/>
      <c r="Q41" s="31"/>
      <c r="R41" s="103"/>
      <c r="S41" s="31"/>
    </row>
    <row r="42" spans="1:19" ht="16.5">
      <c r="A42" s="41"/>
      <c r="B42" s="31"/>
      <c r="C42" s="42"/>
      <c r="D42" s="42"/>
      <c r="E42" s="42"/>
      <c r="F42" s="42"/>
      <c r="G42" s="42"/>
      <c r="H42" s="42"/>
      <c r="I42" s="42"/>
      <c r="J42" s="42"/>
      <c r="K42" s="42"/>
      <c r="L42" s="30"/>
      <c r="M42" s="31"/>
      <c r="N42" s="43"/>
      <c r="O42" s="31"/>
      <c r="P42" s="31"/>
      <c r="Q42" s="31"/>
      <c r="R42" s="103"/>
      <c r="S42" s="31"/>
    </row>
    <row r="43" spans="1:19" ht="16.5">
      <c r="A43" s="41"/>
      <c r="B43" s="31"/>
      <c r="C43" s="42"/>
      <c r="D43" s="42"/>
      <c r="E43" s="42"/>
      <c r="F43" s="42"/>
      <c r="G43" s="42"/>
      <c r="H43" s="42"/>
      <c r="I43" s="42"/>
      <c r="J43" s="42"/>
      <c r="K43" s="42"/>
      <c r="L43" s="30"/>
      <c r="M43" s="31"/>
      <c r="N43" s="43"/>
      <c r="O43" s="31"/>
      <c r="P43" s="31"/>
      <c r="Q43" s="31"/>
      <c r="R43" s="103"/>
      <c r="S43" s="31"/>
    </row>
    <row r="44" spans="1:19" ht="16.5">
      <c r="A44" s="41"/>
      <c r="B44" s="31"/>
      <c r="C44" s="42"/>
      <c r="D44" s="42"/>
      <c r="E44" s="42"/>
      <c r="F44" s="42"/>
      <c r="G44" s="42"/>
      <c r="H44" s="42"/>
      <c r="I44" s="42"/>
      <c r="J44" s="42"/>
      <c r="K44" s="42"/>
      <c r="L44" s="30"/>
      <c r="M44" s="31"/>
      <c r="N44" s="43"/>
      <c r="O44" s="31"/>
      <c r="P44" s="31"/>
      <c r="Q44" s="31"/>
      <c r="R44" s="103"/>
      <c r="S44" s="31"/>
    </row>
    <row r="45" spans="1:19" ht="16.5">
      <c r="A45" s="41"/>
      <c r="B45" s="31"/>
      <c r="C45" s="42"/>
      <c r="D45" s="42"/>
      <c r="E45" s="42"/>
      <c r="F45" s="42"/>
      <c r="G45" s="42"/>
      <c r="H45" s="42"/>
      <c r="I45" s="42"/>
      <c r="J45" s="42"/>
      <c r="K45" s="42"/>
      <c r="L45" s="30"/>
      <c r="M45" s="31"/>
      <c r="N45" s="43"/>
      <c r="O45" s="31"/>
      <c r="P45" s="31"/>
      <c r="Q45" s="31"/>
      <c r="R45" s="103"/>
      <c r="S45" s="31"/>
    </row>
    <row r="46" spans="1:19" ht="16.5">
      <c r="A46" s="41"/>
      <c r="B46" s="31"/>
      <c r="C46" s="42"/>
      <c r="D46" s="42"/>
      <c r="E46" s="42"/>
      <c r="F46" s="42"/>
      <c r="G46" s="42"/>
      <c r="H46" s="42"/>
      <c r="I46" s="42"/>
      <c r="J46" s="42"/>
      <c r="K46" s="42"/>
      <c r="L46" s="30"/>
      <c r="M46" s="31"/>
      <c r="N46" s="43"/>
      <c r="O46" s="31"/>
      <c r="P46" s="31"/>
      <c r="Q46" s="31"/>
      <c r="R46" s="103"/>
      <c r="S46" s="31"/>
    </row>
    <row r="47" spans="1:19" ht="16.5">
      <c r="A47" s="41"/>
      <c r="B47" s="31"/>
      <c r="C47" s="42"/>
      <c r="D47" s="42"/>
      <c r="E47" s="42"/>
      <c r="F47" s="42"/>
      <c r="G47" s="42"/>
      <c r="H47" s="42"/>
      <c r="I47" s="42"/>
      <c r="J47" s="42"/>
      <c r="K47" s="42"/>
      <c r="L47" s="30"/>
      <c r="M47" s="31"/>
      <c r="N47" s="43"/>
      <c r="O47" s="31"/>
      <c r="P47" s="31"/>
      <c r="Q47" s="31"/>
      <c r="R47" s="103"/>
      <c r="S47" s="31"/>
    </row>
    <row r="48" spans="1:19" ht="16.5">
      <c r="A48" s="41"/>
      <c r="B48" s="31"/>
      <c r="C48" s="42"/>
      <c r="D48" s="42"/>
      <c r="E48" s="42"/>
      <c r="F48" s="42"/>
      <c r="G48" s="42"/>
      <c r="H48" s="42"/>
      <c r="I48" s="42"/>
      <c r="J48" s="42"/>
      <c r="K48" s="42"/>
      <c r="L48" s="30"/>
      <c r="M48" s="31"/>
      <c r="N48" s="43"/>
      <c r="O48" s="31"/>
      <c r="P48" s="31"/>
      <c r="Q48" s="31"/>
      <c r="R48" s="103"/>
      <c r="S48" s="31"/>
    </row>
    <row r="49" spans="1:19" ht="16.5">
      <c r="A49" s="41"/>
      <c r="B49" s="31"/>
      <c r="C49" s="42"/>
      <c r="D49" s="42"/>
      <c r="E49" s="42"/>
      <c r="F49" s="42"/>
      <c r="G49" s="42"/>
      <c r="H49" s="42"/>
      <c r="I49" s="42"/>
      <c r="J49" s="42"/>
      <c r="K49" s="42"/>
      <c r="L49" s="30"/>
      <c r="M49" s="31"/>
      <c r="N49" s="43"/>
      <c r="O49" s="31"/>
      <c r="P49" s="31"/>
      <c r="Q49" s="31"/>
      <c r="R49" s="103"/>
      <c r="S49" s="31"/>
    </row>
    <row r="50" spans="1:19" ht="16.5">
      <c r="A50" s="41"/>
      <c r="B50" s="31"/>
      <c r="C50" s="42"/>
      <c r="D50" s="42"/>
      <c r="E50" s="42"/>
      <c r="F50" s="42"/>
      <c r="G50" s="42"/>
      <c r="H50" s="42"/>
      <c r="I50" s="42"/>
      <c r="J50" s="42"/>
      <c r="K50" s="42"/>
      <c r="L50" s="30"/>
      <c r="M50" s="31"/>
      <c r="N50" s="43"/>
      <c r="O50" s="31"/>
      <c r="P50" s="31"/>
      <c r="Q50" s="31"/>
      <c r="R50" s="103"/>
      <c r="S50" s="31"/>
    </row>
    <row r="51" spans="1:19" ht="16.5">
      <c r="A51" s="41"/>
      <c r="B51" s="31"/>
      <c r="C51" s="42"/>
      <c r="D51" s="42"/>
      <c r="E51" s="42"/>
      <c r="F51" s="42"/>
      <c r="G51" s="42"/>
      <c r="H51" s="42"/>
      <c r="I51" s="42"/>
      <c r="J51" s="42"/>
      <c r="K51" s="42"/>
      <c r="L51" s="30"/>
      <c r="M51" s="31"/>
      <c r="N51" s="43"/>
      <c r="O51" s="31"/>
      <c r="P51" s="31"/>
      <c r="Q51" s="31"/>
      <c r="R51" s="103"/>
      <c r="S51" s="31"/>
    </row>
    <row r="52" spans="1:19" ht="16.5">
      <c r="A52" s="41"/>
      <c r="B52" s="31"/>
      <c r="C52" s="42"/>
      <c r="D52" s="42"/>
      <c r="E52" s="42"/>
      <c r="F52" s="42"/>
      <c r="G52" s="42"/>
      <c r="H52" s="42"/>
      <c r="I52" s="42"/>
      <c r="J52" s="42"/>
      <c r="K52" s="42"/>
      <c r="L52" s="30"/>
      <c r="M52" s="31"/>
      <c r="N52" s="43"/>
      <c r="O52" s="31"/>
      <c r="P52" s="31"/>
      <c r="Q52" s="31"/>
      <c r="R52" s="103"/>
      <c r="S52" s="31"/>
    </row>
    <row r="53" spans="1:19" ht="16.5">
      <c r="A53" s="41"/>
      <c r="B53" s="31"/>
      <c r="C53" s="42"/>
      <c r="D53" s="42"/>
      <c r="E53" s="42"/>
      <c r="F53" s="42"/>
      <c r="G53" s="42"/>
      <c r="H53" s="42"/>
      <c r="I53" s="42"/>
      <c r="J53" s="42"/>
      <c r="K53" s="42"/>
      <c r="L53" s="30"/>
      <c r="M53" s="31"/>
      <c r="N53" s="43"/>
      <c r="O53" s="31"/>
      <c r="P53" s="31"/>
      <c r="Q53" s="31"/>
      <c r="R53" s="103"/>
      <c r="S53" s="31"/>
    </row>
    <row r="54" spans="1:19" ht="16.5">
      <c r="A54" s="41"/>
      <c r="B54" s="31"/>
      <c r="C54" s="42"/>
      <c r="D54" s="42"/>
      <c r="E54" s="42"/>
      <c r="F54" s="42"/>
      <c r="G54" s="42"/>
      <c r="H54" s="42"/>
      <c r="I54" s="42"/>
      <c r="J54" s="42"/>
      <c r="K54" s="42"/>
      <c r="L54" s="30"/>
      <c r="M54" s="31"/>
      <c r="N54" s="43"/>
      <c r="O54" s="31"/>
      <c r="P54" s="31"/>
      <c r="Q54" s="31"/>
      <c r="R54" s="103"/>
      <c r="S54" s="31"/>
    </row>
    <row r="55" spans="1:19" ht="16.5">
      <c r="A55" s="41"/>
      <c r="B55" s="31"/>
      <c r="C55" s="42"/>
      <c r="D55" s="42"/>
      <c r="E55" s="42"/>
      <c r="F55" s="42"/>
      <c r="G55" s="42"/>
      <c r="H55" s="42"/>
      <c r="I55" s="42"/>
      <c r="J55" s="42"/>
      <c r="K55" s="42"/>
      <c r="L55" s="30"/>
      <c r="M55" s="31"/>
      <c r="N55" s="43"/>
      <c r="O55" s="31"/>
      <c r="P55" s="31"/>
      <c r="Q55" s="31"/>
      <c r="R55" s="103"/>
      <c r="S55" s="31"/>
    </row>
    <row r="56" spans="1:19" ht="16.5">
      <c r="A56" s="41"/>
      <c r="B56" s="31"/>
      <c r="C56" s="42"/>
      <c r="D56" s="42"/>
      <c r="E56" s="42"/>
      <c r="F56" s="42"/>
      <c r="G56" s="42"/>
      <c r="H56" s="42"/>
      <c r="I56" s="42"/>
      <c r="J56" s="42"/>
      <c r="K56" s="42"/>
      <c r="L56" s="30"/>
      <c r="M56" s="31"/>
      <c r="N56" s="43"/>
      <c r="O56" s="31"/>
      <c r="P56" s="31"/>
      <c r="Q56" s="31"/>
      <c r="R56" s="103"/>
      <c r="S56" s="31"/>
    </row>
    <row r="57" spans="1:19" ht="16.5">
      <c r="A57" s="41"/>
      <c r="B57" s="31"/>
      <c r="C57" s="42"/>
      <c r="D57" s="42"/>
      <c r="E57" s="42"/>
      <c r="F57" s="42"/>
      <c r="G57" s="42"/>
      <c r="H57" s="42"/>
      <c r="I57" s="42"/>
      <c r="J57" s="42"/>
      <c r="K57" s="42"/>
      <c r="L57" s="30"/>
      <c r="M57" s="31"/>
      <c r="N57" s="43"/>
      <c r="O57" s="31"/>
      <c r="P57" s="31"/>
      <c r="Q57" s="31"/>
      <c r="R57" s="103"/>
      <c r="S57" s="31"/>
    </row>
    <row r="58" spans="1:19" ht="16.5">
      <c r="A58" s="41"/>
      <c r="B58" s="31"/>
      <c r="C58" s="42"/>
      <c r="D58" s="42"/>
      <c r="E58" s="42"/>
      <c r="F58" s="42"/>
      <c r="G58" s="42"/>
      <c r="H58" s="42"/>
      <c r="I58" s="42"/>
      <c r="J58" s="42"/>
      <c r="K58" s="42"/>
      <c r="L58" s="30"/>
      <c r="M58" s="31"/>
      <c r="N58" s="43"/>
      <c r="O58" s="31"/>
      <c r="P58" s="31"/>
      <c r="Q58" s="31"/>
      <c r="R58" s="103"/>
      <c r="S58" s="31"/>
    </row>
    <row r="59" spans="1:19" ht="16.5">
      <c r="A59" s="41"/>
      <c r="B59" s="31"/>
      <c r="C59" s="42"/>
      <c r="D59" s="42"/>
      <c r="E59" s="42"/>
      <c r="F59" s="42"/>
      <c r="G59" s="42"/>
      <c r="H59" s="42"/>
      <c r="I59" s="42"/>
      <c r="J59" s="42"/>
      <c r="K59" s="42"/>
      <c r="L59" s="30"/>
      <c r="M59" s="31"/>
      <c r="N59" s="43"/>
      <c r="O59" s="31"/>
      <c r="P59" s="31"/>
      <c r="Q59" s="31"/>
      <c r="R59" s="103"/>
      <c r="S59" s="31"/>
    </row>
    <row r="60" spans="1:19" ht="16.5">
      <c r="A60" s="41"/>
      <c r="B60" s="31"/>
      <c r="C60" s="42"/>
      <c r="D60" s="42"/>
      <c r="E60" s="42"/>
      <c r="F60" s="42"/>
      <c r="G60" s="42"/>
      <c r="H60" s="42"/>
      <c r="I60" s="42"/>
      <c r="J60" s="42"/>
      <c r="K60" s="42"/>
      <c r="L60" s="30"/>
      <c r="M60" s="31"/>
      <c r="N60" s="43"/>
      <c r="O60" s="31"/>
      <c r="P60" s="31"/>
      <c r="Q60" s="31"/>
      <c r="R60" s="103"/>
      <c r="S60" s="31"/>
    </row>
    <row r="61" spans="1:19" ht="16.5">
      <c r="A61" s="41"/>
      <c r="B61" s="31"/>
      <c r="C61" s="42"/>
      <c r="D61" s="42"/>
      <c r="E61" s="42"/>
      <c r="F61" s="42"/>
      <c r="G61" s="42"/>
      <c r="H61" s="42"/>
      <c r="I61" s="42"/>
      <c r="J61" s="42"/>
      <c r="K61" s="42"/>
      <c r="L61" s="30"/>
      <c r="M61" s="31"/>
      <c r="N61" s="43"/>
      <c r="O61" s="31"/>
      <c r="P61" s="31"/>
      <c r="Q61" s="31"/>
      <c r="R61" s="103"/>
      <c r="S61" s="31"/>
    </row>
    <row r="62" spans="1:19" ht="16.5">
      <c r="A62" s="41"/>
      <c r="B62" s="31"/>
      <c r="C62" s="42"/>
      <c r="D62" s="42"/>
      <c r="E62" s="42"/>
      <c r="F62" s="42"/>
      <c r="G62" s="42"/>
      <c r="H62" s="42"/>
      <c r="I62" s="42"/>
      <c r="J62" s="42"/>
      <c r="K62" s="42"/>
      <c r="L62" s="30"/>
      <c r="M62" s="31"/>
      <c r="N62" s="43"/>
      <c r="O62" s="31"/>
      <c r="P62" s="31"/>
      <c r="Q62" s="31"/>
      <c r="R62" s="103"/>
      <c r="S62" s="31"/>
    </row>
    <row r="63" spans="1:19" ht="16.5">
      <c r="A63" s="41"/>
      <c r="B63" s="31"/>
      <c r="C63" s="42"/>
      <c r="D63" s="42"/>
      <c r="E63" s="42"/>
      <c r="F63" s="42"/>
      <c r="G63" s="42"/>
      <c r="H63" s="42"/>
      <c r="I63" s="42"/>
      <c r="J63" s="42"/>
      <c r="K63" s="42"/>
      <c r="L63" s="30"/>
      <c r="M63" s="31"/>
      <c r="N63" s="43"/>
      <c r="O63" s="31"/>
      <c r="P63" s="31"/>
      <c r="Q63" s="31"/>
      <c r="R63" s="103"/>
      <c r="S63" s="31"/>
    </row>
    <row r="64" spans="1:19" ht="16.5">
      <c r="A64" s="41"/>
      <c r="B64" s="31"/>
      <c r="C64" s="42"/>
      <c r="D64" s="42"/>
      <c r="E64" s="42"/>
      <c r="F64" s="42"/>
      <c r="G64" s="42"/>
      <c r="H64" s="42"/>
      <c r="I64" s="42"/>
      <c r="J64" s="42"/>
      <c r="K64" s="42"/>
      <c r="L64" s="30"/>
      <c r="M64" s="31"/>
      <c r="N64" s="43"/>
      <c r="O64" s="31"/>
      <c r="P64" s="31"/>
      <c r="Q64" s="31"/>
      <c r="R64" s="103"/>
      <c r="S64" s="31"/>
    </row>
    <row r="65" spans="1:19" ht="16.5">
      <c r="A65" s="41"/>
      <c r="B65" s="31"/>
      <c r="C65" s="42"/>
      <c r="D65" s="42"/>
      <c r="E65" s="42"/>
      <c r="F65" s="42"/>
      <c r="G65" s="42"/>
      <c r="H65" s="42"/>
      <c r="I65" s="42"/>
      <c r="J65" s="42"/>
      <c r="K65" s="42"/>
      <c r="L65" s="30"/>
      <c r="M65" s="31"/>
      <c r="N65" s="43"/>
      <c r="O65" s="31"/>
      <c r="P65" s="31"/>
      <c r="Q65" s="31"/>
      <c r="R65" s="103"/>
      <c r="S65" s="31"/>
    </row>
    <row r="66" spans="1:19" ht="16.5">
      <c r="A66" s="41"/>
      <c r="B66" s="31"/>
      <c r="C66" s="42"/>
      <c r="D66" s="42"/>
      <c r="E66" s="42"/>
      <c r="F66" s="42"/>
      <c r="G66" s="42"/>
      <c r="H66" s="42"/>
      <c r="I66" s="42"/>
      <c r="J66" s="42"/>
      <c r="K66" s="42"/>
      <c r="L66" s="30"/>
      <c r="M66" s="31"/>
      <c r="N66" s="43"/>
      <c r="O66" s="31"/>
      <c r="P66" s="31"/>
      <c r="Q66" s="31"/>
      <c r="R66" s="103"/>
      <c r="S66" s="31"/>
    </row>
    <row r="67" spans="1:19" ht="16.5">
      <c r="A67" s="41"/>
      <c r="B67" s="31"/>
      <c r="C67" s="42"/>
      <c r="D67" s="42"/>
      <c r="E67" s="42"/>
      <c r="F67" s="42"/>
      <c r="G67" s="42"/>
      <c r="H67" s="42"/>
      <c r="I67" s="42"/>
      <c r="J67" s="42"/>
      <c r="K67" s="42"/>
      <c r="L67" s="30"/>
      <c r="M67" s="31"/>
      <c r="N67" s="43"/>
      <c r="O67" s="31"/>
      <c r="P67" s="31"/>
      <c r="Q67" s="31"/>
      <c r="R67" s="103"/>
      <c r="S67" s="31"/>
    </row>
    <row r="68" spans="1:19" ht="16.5">
      <c r="A68" s="41"/>
      <c r="B68" s="31"/>
      <c r="C68" s="42"/>
      <c r="D68" s="42"/>
      <c r="E68" s="42"/>
      <c r="F68" s="42"/>
      <c r="G68" s="42"/>
      <c r="H68" s="42"/>
      <c r="I68" s="42"/>
      <c r="J68" s="42"/>
      <c r="K68" s="42"/>
      <c r="L68" s="30"/>
      <c r="M68" s="31"/>
      <c r="N68" s="43"/>
      <c r="O68" s="31"/>
      <c r="P68" s="31"/>
      <c r="Q68" s="31"/>
      <c r="R68" s="103"/>
      <c r="S68" s="31"/>
    </row>
    <row r="69" spans="1:19" ht="16.5">
      <c r="A69" s="41"/>
      <c r="B69" s="31"/>
      <c r="C69" s="42"/>
      <c r="D69" s="42"/>
      <c r="E69" s="42"/>
      <c r="F69" s="42"/>
      <c r="G69" s="42"/>
      <c r="H69" s="42"/>
      <c r="I69" s="42"/>
      <c r="J69" s="42"/>
      <c r="K69" s="42"/>
      <c r="L69" s="30"/>
      <c r="M69" s="31"/>
      <c r="N69" s="43"/>
      <c r="O69" s="31"/>
      <c r="P69" s="31"/>
      <c r="Q69" s="31"/>
      <c r="R69" s="103"/>
      <c r="S69" s="31"/>
    </row>
    <row r="70" spans="1:19" ht="16.5">
      <c r="A70" s="41"/>
      <c r="B70" s="31"/>
      <c r="C70" s="42"/>
      <c r="D70" s="42"/>
      <c r="E70" s="42"/>
      <c r="F70" s="42"/>
      <c r="G70" s="42"/>
      <c r="H70" s="42"/>
      <c r="I70" s="42"/>
      <c r="J70" s="42"/>
      <c r="K70" s="42"/>
      <c r="L70" s="30"/>
      <c r="M70" s="31"/>
      <c r="N70" s="43"/>
      <c r="O70" s="31"/>
      <c r="P70" s="31"/>
      <c r="Q70" s="31"/>
      <c r="R70" s="103"/>
      <c r="S70" s="31"/>
    </row>
    <row r="71" spans="1:19" ht="16.5">
      <c r="A71" s="41"/>
      <c r="B71" s="31"/>
      <c r="C71" s="42"/>
      <c r="D71" s="42"/>
      <c r="E71" s="42"/>
      <c r="F71" s="42"/>
      <c r="G71" s="42"/>
      <c r="H71" s="42"/>
      <c r="I71" s="42"/>
      <c r="J71" s="42"/>
      <c r="K71" s="42"/>
      <c r="L71" s="30"/>
      <c r="M71" s="31"/>
      <c r="N71" s="43"/>
      <c r="O71" s="31"/>
      <c r="P71" s="31"/>
      <c r="Q71" s="31"/>
      <c r="R71" s="103"/>
      <c r="S71" s="31"/>
    </row>
    <row r="72" spans="1:19" ht="16.5">
      <c r="A72" s="41"/>
      <c r="B72" s="31"/>
      <c r="C72" s="42"/>
      <c r="D72" s="42"/>
      <c r="E72" s="42"/>
      <c r="F72" s="42"/>
      <c r="G72" s="42"/>
      <c r="H72" s="42"/>
      <c r="I72" s="42"/>
      <c r="J72" s="42"/>
      <c r="K72" s="42"/>
      <c r="L72" s="30"/>
      <c r="M72" s="31"/>
      <c r="N72" s="43"/>
      <c r="O72" s="31"/>
      <c r="P72" s="31"/>
      <c r="Q72" s="31"/>
      <c r="R72" s="103"/>
      <c r="S72" s="31"/>
    </row>
    <row r="73" spans="1:19" ht="16.5">
      <c r="A73" s="41"/>
      <c r="B73" s="31"/>
      <c r="C73" s="42"/>
      <c r="D73" s="42"/>
      <c r="E73" s="42"/>
      <c r="F73" s="42"/>
      <c r="G73" s="42"/>
      <c r="H73" s="42"/>
      <c r="I73" s="42"/>
      <c r="J73" s="42"/>
      <c r="K73" s="42"/>
      <c r="L73" s="30"/>
      <c r="M73" s="31"/>
      <c r="N73" s="43"/>
      <c r="O73" s="31"/>
      <c r="P73" s="31"/>
      <c r="Q73" s="31"/>
      <c r="R73" s="103"/>
      <c r="S73" s="31"/>
    </row>
    <row r="74" spans="1:19" ht="16.5">
      <c r="A74" s="41"/>
      <c r="B74" s="31"/>
      <c r="C74" s="42"/>
      <c r="D74" s="42"/>
      <c r="E74" s="42"/>
      <c r="F74" s="42"/>
      <c r="G74" s="42"/>
      <c r="H74" s="42"/>
      <c r="I74" s="42"/>
      <c r="J74" s="42"/>
      <c r="K74" s="42"/>
      <c r="L74" s="30"/>
      <c r="M74" s="31"/>
      <c r="N74" s="43"/>
      <c r="O74" s="31"/>
      <c r="P74" s="31"/>
      <c r="Q74" s="31"/>
      <c r="R74" s="103"/>
      <c r="S74" s="31"/>
    </row>
    <row r="75" spans="1:19" ht="16.5">
      <c r="A75" s="41"/>
      <c r="B75" s="31"/>
      <c r="C75" s="42"/>
      <c r="D75" s="42"/>
      <c r="E75" s="42"/>
      <c r="F75" s="42"/>
      <c r="G75" s="42"/>
      <c r="H75" s="42"/>
      <c r="I75" s="42"/>
      <c r="J75" s="42"/>
      <c r="K75" s="42"/>
      <c r="L75" s="30"/>
      <c r="M75" s="31"/>
      <c r="N75" s="43"/>
      <c r="O75" s="31"/>
      <c r="P75" s="31"/>
      <c r="Q75" s="31"/>
      <c r="R75" s="103"/>
      <c r="S75" s="31"/>
    </row>
    <row r="76" spans="1:19" ht="16.5">
      <c r="A76" s="41"/>
      <c r="B76" s="31"/>
      <c r="C76" s="42"/>
      <c r="D76" s="42"/>
      <c r="E76" s="42"/>
      <c r="F76" s="42"/>
      <c r="G76" s="42"/>
      <c r="H76" s="42"/>
      <c r="I76" s="42"/>
      <c r="J76" s="42"/>
      <c r="K76" s="42"/>
      <c r="L76" s="30"/>
      <c r="M76" s="31"/>
      <c r="N76" s="43"/>
      <c r="O76" s="31"/>
      <c r="P76" s="31"/>
      <c r="Q76" s="31"/>
      <c r="R76" s="103"/>
      <c r="S76" s="31"/>
    </row>
    <row r="77" spans="1:19" ht="16.5">
      <c r="A77" s="41"/>
      <c r="B77" s="31"/>
      <c r="C77" s="42"/>
      <c r="D77" s="42"/>
      <c r="E77" s="42"/>
      <c r="F77" s="42"/>
      <c r="G77" s="42"/>
      <c r="H77" s="42"/>
      <c r="I77" s="42"/>
      <c r="J77" s="42"/>
      <c r="K77" s="42"/>
      <c r="L77" s="30"/>
      <c r="M77" s="31"/>
      <c r="N77" s="43"/>
      <c r="O77" s="31"/>
      <c r="P77" s="31"/>
      <c r="Q77" s="31"/>
      <c r="R77" s="103"/>
      <c r="S77" s="31"/>
    </row>
    <row r="78" spans="1:19" ht="16.5">
      <c r="A78" s="41"/>
      <c r="B78" s="31"/>
      <c r="C78" s="42"/>
      <c r="D78" s="42"/>
      <c r="E78" s="42"/>
      <c r="F78" s="42"/>
      <c r="G78" s="42"/>
      <c r="H78" s="42"/>
      <c r="I78" s="42"/>
      <c r="J78" s="42"/>
      <c r="K78" s="42"/>
      <c r="L78" s="30"/>
      <c r="M78" s="31"/>
      <c r="N78" s="43"/>
      <c r="O78" s="31"/>
      <c r="P78" s="31"/>
      <c r="Q78" s="31"/>
      <c r="R78" s="103"/>
      <c r="S78" s="31"/>
    </row>
    <row r="79" spans="1:19" ht="16.5">
      <c r="A79" s="41"/>
      <c r="B79" s="31"/>
      <c r="C79" s="42"/>
      <c r="D79" s="42"/>
      <c r="E79" s="42"/>
      <c r="F79" s="42"/>
      <c r="G79" s="42"/>
      <c r="H79" s="42"/>
      <c r="I79" s="42"/>
      <c r="J79" s="42"/>
      <c r="K79" s="42"/>
      <c r="L79" s="30"/>
      <c r="M79" s="31"/>
      <c r="N79" s="43"/>
      <c r="O79" s="31"/>
      <c r="P79" s="31"/>
      <c r="Q79" s="31"/>
      <c r="R79" s="103"/>
      <c r="S79" s="31"/>
    </row>
    <row r="80" spans="1:19" ht="16.5">
      <c r="A80" s="41"/>
      <c r="B80" s="31"/>
      <c r="C80" s="42"/>
      <c r="D80" s="42"/>
      <c r="E80" s="42"/>
      <c r="F80" s="42"/>
      <c r="G80" s="42"/>
      <c r="H80" s="42"/>
      <c r="I80" s="42"/>
      <c r="J80" s="42"/>
      <c r="K80" s="42"/>
      <c r="L80" s="30"/>
      <c r="M80" s="31"/>
      <c r="N80" s="43"/>
      <c r="O80" s="31"/>
      <c r="P80" s="31"/>
      <c r="Q80" s="31"/>
      <c r="R80" s="103"/>
      <c r="S80" s="31"/>
    </row>
    <row r="81" spans="1:19" ht="16.5">
      <c r="A81" s="41"/>
      <c r="B81" s="31"/>
      <c r="C81" s="42"/>
      <c r="D81" s="42"/>
      <c r="E81" s="42"/>
      <c r="F81" s="42"/>
      <c r="G81" s="42"/>
      <c r="H81" s="42"/>
      <c r="I81" s="42"/>
      <c r="J81" s="42"/>
      <c r="K81" s="42"/>
      <c r="L81" s="30"/>
      <c r="M81" s="31"/>
      <c r="N81" s="43"/>
      <c r="O81" s="31"/>
      <c r="P81" s="31"/>
      <c r="Q81" s="31"/>
      <c r="R81" s="103"/>
      <c r="S81" s="31"/>
    </row>
    <row r="82" spans="1:19" ht="16.5">
      <c r="A82" s="41"/>
      <c r="B82" s="31"/>
      <c r="C82" s="42"/>
      <c r="D82" s="42"/>
      <c r="E82" s="42"/>
      <c r="F82" s="42"/>
      <c r="G82" s="42"/>
      <c r="H82" s="42"/>
      <c r="I82" s="42"/>
      <c r="J82" s="42"/>
      <c r="K82" s="42"/>
      <c r="L82" s="30"/>
      <c r="M82" s="31"/>
      <c r="N82" s="43"/>
      <c r="O82" s="31"/>
      <c r="P82" s="31"/>
      <c r="Q82" s="31"/>
      <c r="R82" s="103"/>
      <c r="S82" s="31"/>
    </row>
    <row r="83" spans="1:19" ht="16.5">
      <c r="A83" s="41"/>
      <c r="B83" s="31"/>
      <c r="C83" s="42"/>
      <c r="D83" s="42"/>
      <c r="E83" s="42"/>
      <c r="F83" s="42"/>
      <c r="G83" s="42"/>
      <c r="H83" s="42"/>
      <c r="I83" s="42"/>
      <c r="J83" s="42"/>
      <c r="K83" s="42"/>
      <c r="L83" s="30"/>
      <c r="M83" s="31"/>
      <c r="N83" s="43"/>
      <c r="O83" s="31"/>
      <c r="P83" s="31"/>
      <c r="Q83" s="31"/>
      <c r="R83" s="103"/>
      <c r="S83" s="31"/>
    </row>
    <row r="84" spans="1:19" ht="16.5">
      <c r="A84" s="41"/>
      <c r="B84" s="31"/>
      <c r="C84" s="42"/>
      <c r="D84" s="42"/>
      <c r="E84" s="42"/>
      <c r="F84" s="42"/>
      <c r="G84" s="42"/>
      <c r="H84" s="42"/>
      <c r="I84" s="42"/>
      <c r="J84" s="42"/>
      <c r="K84" s="42"/>
      <c r="L84" s="30"/>
      <c r="M84" s="31"/>
      <c r="N84" s="43"/>
      <c r="O84" s="31"/>
      <c r="P84" s="31"/>
      <c r="Q84" s="31"/>
      <c r="R84" s="103"/>
      <c r="S84" s="31"/>
    </row>
    <row r="85" spans="1:19" ht="16.5">
      <c r="A85" s="41"/>
      <c r="B85" s="31"/>
      <c r="C85" s="42"/>
      <c r="D85" s="42"/>
      <c r="E85" s="42"/>
      <c r="F85" s="42"/>
      <c r="G85" s="42"/>
      <c r="H85" s="42"/>
      <c r="I85" s="42"/>
      <c r="J85" s="42"/>
      <c r="K85" s="42"/>
      <c r="L85" s="30"/>
      <c r="M85" s="31"/>
      <c r="N85" s="43"/>
      <c r="O85" s="31"/>
      <c r="P85" s="31"/>
      <c r="Q85" s="31"/>
      <c r="R85" s="103"/>
      <c r="S85" s="31"/>
    </row>
    <row r="86" spans="1:19" ht="16.5">
      <c r="A86" s="41"/>
      <c r="B86" s="31"/>
      <c r="C86" s="42"/>
      <c r="D86" s="42"/>
      <c r="E86" s="42"/>
      <c r="F86" s="42"/>
      <c r="G86" s="42"/>
      <c r="H86" s="42"/>
      <c r="I86" s="42"/>
      <c r="J86" s="42"/>
      <c r="K86" s="42"/>
      <c r="L86" s="30"/>
      <c r="M86" s="31"/>
      <c r="N86" s="43"/>
      <c r="O86" s="31"/>
      <c r="P86" s="31"/>
      <c r="Q86" s="31"/>
      <c r="R86" s="103"/>
      <c r="S86" s="31"/>
    </row>
    <row r="87" spans="1:19" ht="16.5">
      <c r="A87" s="41"/>
      <c r="B87" s="31"/>
      <c r="C87" s="42"/>
      <c r="D87" s="42"/>
      <c r="E87" s="42"/>
      <c r="F87" s="42"/>
      <c r="G87" s="42"/>
      <c r="H87" s="42"/>
      <c r="I87" s="42"/>
      <c r="J87" s="42"/>
      <c r="K87" s="42"/>
      <c r="L87" s="30"/>
      <c r="M87" s="31"/>
      <c r="N87" s="43"/>
      <c r="O87" s="31"/>
      <c r="P87" s="31"/>
      <c r="Q87" s="31"/>
      <c r="R87" s="103"/>
      <c r="S87" s="31"/>
    </row>
    <row r="88" spans="1:19" ht="16.5">
      <c r="A88" s="41"/>
      <c r="B88" s="31"/>
      <c r="C88" s="42"/>
      <c r="D88" s="42"/>
      <c r="E88" s="42"/>
      <c r="F88" s="42"/>
      <c r="G88" s="42"/>
      <c r="H88" s="42"/>
      <c r="I88" s="42"/>
      <c r="J88" s="42"/>
      <c r="K88" s="42"/>
      <c r="L88" s="30"/>
      <c r="M88" s="31"/>
      <c r="N88" s="43"/>
      <c r="O88" s="31"/>
      <c r="P88" s="31"/>
      <c r="Q88" s="31"/>
      <c r="R88" s="103"/>
      <c r="S88" s="31"/>
    </row>
    <row r="89" spans="1:19" ht="16.5">
      <c r="A89" s="41"/>
      <c r="B89" s="31"/>
      <c r="C89" s="42"/>
      <c r="D89" s="42"/>
      <c r="E89" s="42"/>
      <c r="F89" s="42"/>
      <c r="G89" s="42"/>
      <c r="H89" s="42"/>
      <c r="I89" s="42"/>
      <c r="J89" s="42"/>
      <c r="K89" s="42"/>
      <c r="L89" s="30"/>
      <c r="M89" s="31"/>
      <c r="N89" s="43"/>
      <c r="O89" s="31"/>
      <c r="P89" s="31"/>
      <c r="Q89" s="31"/>
      <c r="R89" s="103"/>
      <c r="S89" s="31"/>
    </row>
    <row r="90" spans="1:19" ht="16.5">
      <c r="A90" s="41"/>
      <c r="B90" s="31"/>
      <c r="C90" s="42"/>
      <c r="D90" s="42"/>
      <c r="E90" s="42"/>
      <c r="F90" s="42"/>
      <c r="G90" s="42"/>
      <c r="H90" s="42"/>
      <c r="I90" s="42"/>
      <c r="J90" s="42"/>
      <c r="K90" s="42"/>
      <c r="L90" s="30"/>
      <c r="M90" s="31"/>
      <c r="N90" s="43"/>
      <c r="O90" s="31"/>
      <c r="P90" s="31"/>
      <c r="Q90" s="31"/>
      <c r="R90" s="103"/>
      <c r="S90" s="31"/>
    </row>
    <row r="91" spans="1:19" ht="16.5">
      <c r="A91" s="41"/>
      <c r="B91" s="31"/>
      <c r="C91" s="42"/>
      <c r="D91" s="42"/>
      <c r="E91" s="42"/>
      <c r="F91" s="42"/>
      <c r="G91" s="42"/>
      <c r="H91" s="42"/>
      <c r="I91" s="42"/>
      <c r="J91" s="42"/>
      <c r="K91" s="42"/>
      <c r="L91" s="30"/>
      <c r="M91" s="31"/>
      <c r="N91" s="43"/>
      <c r="O91" s="31"/>
      <c r="P91" s="31"/>
      <c r="Q91" s="31"/>
      <c r="R91" s="103"/>
      <c r="S91" s="31"/>
    </row>
    <row r="92" spans="1:19" ht="16.5">
      <c r="A92" s="41"/>
      <c r="B92" s="31"/>
      <c r="C92" s="42"/>
      <c r="D92" s="42"/>
      <c r="E92" s="42"/>
      <c r="F92" s="42"/>
      <c r="G92" s="42"/>
      <c r="H92" s="42"/>
      <c r="I92" s="42"/>
      <c r="J92" s="42"/>
      <c r="K92" s="42"/>
      <c r="L92" s="30"/>
      <c r="M92" s="31"/>
      <c r="N92" s="43"/>
      <c r="O92" s="31"/>
      <c r="P92" s="31"/>
      <c r="Q92" s="31"/>
      <c r="R92" s="103"/>
      <c r="S92" s="31"/>
    </row>
    <row r="93" spans="1:19" ht="16.5">
      <c r="A93" s="41"/>
      <c r="B93" s="31"/>
      <c r="C93" s="42"/>
      <c r="D93" s="42"/>
      <c r="E93" s="42"/>
      <c r="F93" s="42"/>
      <c r="G93" s="42"/>
      <c r="H93" s="42"/>
      <c r="I93" s="42"/>
      <c r="J93" s="42"/>
      <c r="K93" s="42"/>
      <c r="L93" s="30"/>
      <c r="M93" s="31"/>
      <c r="N93" s="43"/>
      <c r="O93" s="31"/>
      <c r="P93" s="31"/>
      <c r="Q93" s="31"/>
      <c r="R93" s="103"/>
      <c r="S93" s="31"/>
    </row>
    <row r="94" spans="1:19" ht="16.5">
      <c r="A94" s="41"/>
      <c r="B94" s="31"/>
      <c r="C94" s="42"/>
      <c r="D94" s="42"/>
      <c r="E94" s="42"/>
      <c r="F94" s="42"/>
      <c r="G94" s="42"/>
      <c r="H94" s="42"/>
      <c r="I94" s="42"/>
      <c r="J94" s="42"/>
      <c r="K94" s="42"/>
      <c r="L94" s="30"/>
      <c r="M94" s="31"/>
      <c r="N94" s="43"/>
      <c r="O94" s="31"/>
      <c r="P94" s="31"/>
      <c r="Q94" s="31"/>
      <c r="R94" s="103"/>
      <c r="S94" s="31"/>
    </row>
    <row r="95" spans="1:19" ht="16.5">
      <c r="A95" s="41"/>
      <c r="B95" s="31"/>
      <c r="C95" s="42"/>
      <c r="D95" s="42"/>
      <c r="E95" s="42"/>
      <c r="F95" s="42"/>
      <c r="G95" s="42"/>
      <c r="H95" s="42"/>
      <c r="I95" s="42"/>
      <c r="J95" s="42"/>
      <c r="K95" s="42"/>
      <c r="L95" s="30"/>
      <c r="M95" s="31"/>
      <c r="N95" s="43"/>
      <c r="O95" s="31"/>
      <c r="P95" s="31"/>
      <c r="Q95" s="31"/>
      <c r="R95" s="103"/>
      <c r="S95" s="31"/>
    </row>
    <row r="96" spans="1:19" ht="16.5">
      <c r="A96" s="41"/>
      <c r="B96" s="31"/>
      <c r="C96" s="42"/>
      <c r="D96" s="42"/>
      <c r="E96" s="42"/>
      <c r="F96" s="42"/>
      <c r="G96" s="42"/>
      <c r="H96" s="42"/>
      <c r="I96" s="42"/>
      <c r="J96" s="42"/>
      <c r="K96" s="42"/>
      <c r="L96" s="30"/>
      <c r="M96" s="31"/>
      <c r="N96" s="43"/>
      <c r="O96" s="31"/>
      <c r="P96" s="31"/>
      <c r="Q96" s="31"/>
      <c r="R96" s="103"/>
      <c r="S96" s="31"/>
    </row>
    <row r="97" spans="1:19" ht="16.5">
      <c r="A97" s="41"/>
      <c r="B97" s="31"/>
      <c r="C97" s="42"/>
      <c r="D97" s="42"/>
      <c r="E97" s="42"/>
      <c r="F97" s="42"/>
      <c r="G97" s="42"/>
      <c r="H97" s="42"/>
      <c r="I97" s="42"/>
      <c r="J97" s="42"/>
      <c r="K97" s="42"/>
      <c r="L97" s="30"/>
      <c r="M97" s="31"/>
      <c r="N97" s="43"/>
      <c r="O97" s="31"/>
      <c r="P97" s="31"/>
      <c r="Q97" s="31"/>
      <c r="R97" s="103"/>
      <c r="S97" s="31"/>
    </row>
    <row r="98" spans="1:19" ht="16.5">
      <c r="A98" s="41"/>
      <c r="B98" s="31"/>
      <c r="C98" s="42"/>
      <c r="D98" s="42"/>
      <c r="E98" s="42"/>
      <c r="F98" s="42"/>
      <c r="G98" s="42"/>
      <c r="H98" s="42"/>
      <c r="I98" s="42"/>
      <c r="J98" s="42"/>
      <c r="K98" s="42"/>
      <c r="L98" s="30"/>
      <c r="M98" s="31"/>
      <c r="N98" s="43"/>
      <c r="O98" s="31"/>
      <c r="P98" s="31"/>
      <c r="Q98" s="31"/>
      <c r="R98" s="103"/>
      <c r="S98" s="31"/>
    </row>
    <row r="99" spans="1:19" ht="16.5">
      <c r="A99" s="41"/>
      <c r="B99" s="31"/>
      <c r="C99" s="42"/>
      <c r="D99" s="42"/>
      <c r="E99" s="42"/>
      <c r="F99" s="42"/>
      <c r="G99" s="42"/>
      <c r="H99" s="42"/>
      <c r="I99" s="42"/>
      <c r="J99" s="42"/>
      <c r="K99" s="42"/>
      <c r="L99" s="30"/>
      <c r="M99" s="31"/>
      <c r="N99" s="43"/>
      <c r="O99" s="31"/>
      <c r="P99" s="31"/>
      <c r="Q99" s="31"/>
      <c r="R99" s="103"/>
      <c r="S99" s="31"/>
    </row>
    <row r="100" spans="1:19" ht="16.5">
      <c r="A100" s="41"/>
      <c r="B100" s="31"/>
      <c r="C100" s="42"/>
      <c r="D100" s="42"/>
      <c r="E100" s="42"/>
      <c r="F100" s="42"/>
      <c r="G100" s="42"/>
      <c r="H100" s="42"/>
      <c r="I100" s="42"/>
      <c r="J100" s="42"/>
      <c r="K100" s="42"/>
      <c r="L100" s="30"/>
      <c r="M100" s="31"/>
      <c r="N100" s="43"/>
      <c r="O100" s="31"/>
      <c r="P100" s="31"/>
      <c r="Q100" s="31"/>
      <c r="R100" s="103"/>
      <c r="S100" s="31"/>
    </row>
    <row r="101" spans="1:19" ht="16.5">
      <c r="A101" s="41"/>
      <c r="B101" s="31"/>
      <c r="C101" s="42"/>
      <c r="D101" s="42"/>
      <c r="E101" s="42"/>
      <c r="F101" s="42"/>
      <c r="G101" s="42"/>
      <c r="H101" s="42"/>
      <c r="I101" s="42"/>
      <c r="J101" s="42"/>
      <c r="K101" s="42"/>
      <c r="L101" s="30"/>
      <c r="M101" s="31"/>
      <c r="N101" s="43"/>
      <c r="O101" s="31"/>
      <c r="P101" s="31"/>
      <c r="Q101" s="31"/>
      <c r="R101" s="103"/>
      <c r="S101" s="31"/>
    </row>
    <row r="102" spans="1:19" ht="16.5">
      <c r="A102" s="41"/>
      <c r="B102" s="31"/>
      <c r="C102" s="42"/>
      <c r="D102" s="42"/>
      <c r="E102" s="42"/>
      <c r="F102" s="42"/>
      <c r="G102" s="42"/>
      <c r="H102" s="42"/>
      <c r="I102" s="42"/>
      <c r="J102" s="42"/>
      <c r="K102" s="42"/>
      <c r="L102" s="30"/>
      <c r="M102" s="31"/>
      <c r="N102" s="43"/>
      <c r="O102" s="31"/>
      <c r="P102" s="31"/>
      <c r="Q102" s="31"/>
      <c r="R102" s="103"/>
      <c r="S102" s="31"/>
    </row>
    <row r="103" spans="1:19" ht="16.5">
      <c r="A103" s="41"/>
      <c r="B103" s="31"/>
      <c r="C103" s="42"/>
      <c r="D103" s="42"/>
      <c r="E103" s="42"/>
      <c r="F103" s="42"/>
      <c r="G103" s="42"/>
      <c r="H103" s="42"/>
      <c r="I103" s="42"/>
      <c r="J103" s="42"/>
      <c r="K103" s="42"/>
      <c r="L103" s="30"/>
      <c r="M103" s="31"/>
      <c r="N103" s="43"/>
      <c r="O103" s="31"/>
      <c r="P103" s="31"/>
      <c r="Q103" s="31"/>
      <c r="R103" s="103"/>
      <c r="S103" s="31"/>
    </row>
    <row r="104" spans="1:19" ht="16.5">
      <c r="A104" s="41"/>
      <c r="B104" s="31"/>
      <c r="C104" s="42"/>
      <c r="D104" s="42"/>
      <c r="E104" s="42"/>
      <c r="F104" s="42"/>
      <c r="G104" s="42"/>
      <c r="H104" s="42"/>
      <c r="I104" s="42"/>
      <c r="J104" s="42"/>
      <c r="K104" s="42"/>
      <c r="L104" s="30"/>
      <c r="M104" s="31"/>
      <c r="N104" s="43"/>
      <c r="O104" s="31"/>
      <c r="P104" s="31"/>
      <c r="Q104" s="31"/>
      <c r="R104" s="103"/>
      <c r="S104" s="31"/>
    </row>
    <row r="105" spans="1:19" ht="16.5">
      <c r="A105" s="41"/>
      <c r="B105" s="31"/>
      <c r="C105" s="42"/>
      <c r="D105" s="42"/>
      <c r="E105" s="42"/>
      <c r="F105" s="42"/>
      <c r="G105" s="42"/>
      <c r="H105" s="42"/>
      <c r="I105" s="42"/>
      <c r="J105" s="42"/>
      <c r="K105" s="42"/>
      <c r="L105" s="30"/>
      <c r="M105" s="31"/>
      <c r="N105" s="43"/>
      <c r="O105" s="31"/>
      <c r="P105" s="31"/>
      <c r="Q105" s="31"/>
      <c r="R105" s="103"/>
      <c r="S105" s="31"/>
    </row>
    <row r="106" spans="1:19" ht="16.5">
      <c r="A106" s="41"/>
      <c r="B106" s="31"/>
      <c r="C106" s="42"/>
      <c r="D106" s="42"/>
      <c r="E106" s="42"/>
      <c r="F106" s="42"/>
      <c r="G106" s="42"/>
      <c r="H106" s="42"/>
      <c r="I106" s="42"/>
      <c r="J106" s="42"/>
      <c r="K106" s="42"/>
      <c r="L106" s="30"/>
      <c r="M106" s="31"/>
      <c r="N106" s="43"/>
      <c r="O106" s="31"/>
      <c r="P106" s="31"/>
      <c r="Q106" s="31"/>
      <c r="R106" s="103"/>
      <c r="S106" s="31"/>
    </row>
    <row r="107" spans="1:19" ht="16.5">
      <c r="A107" s="41"/>
      <c r="B107" s="31"/>
      <c r="C107" s="42"/>
      <c r="D107" s="42"/>
      <c r="E107" s="42"/>
      <c r="F107" s="42"/>
      <c r="G107" s="42"/>
      <c r="H107" s="42"/>
      <c r="I107" s="42"/>
      <c r="J107" s="42"/>
      <c r="K107" s="42"/>
      <c r="L107" s="30"/>
      <c r="M107" s="31"/>
      <c r="N107" s="43"/>
      <c r="O107" s="31"/>
      <c r="P107" s="31"/>
      <c r="Q107" s="31"/>
      <c r="R107" s="103"/>
      <c r="S107" s="31"/>
    </row>
    <row r="108" spans="1:19" ht="16.5">
      <c r="A108" s="41"/>
      <c r="B108" s="31"/>
      <c r="C108" s="42"/>
      <c r="D108" s="42"/>
      <c r="E108" s="42"/>
      <c r="F108" s="42"/>
      <c r="G108" s="42"/>
      <c r="H108" s="42"/>
      <c r="I108" s="42"/>
      <c r="J108" s="42"/>
      <c r="K108" s="42"/>
      <c r="L108" s="30"/>
      <c r="M108" s="31"/>
      <c r="N108" s="43"/>
      <c r="O108" s="31"/>
      <c r="P108" s="31"/>
      <c r="Q108" s="31"/>
      <c r="R108" s="103"/>
      <c r="S108" s="31"/>
    </row>
    <row r="109" spans="1:19" ht="16.5">
      <c r="A109" s="41"/>
      <c r="B109" s="31"/>
      <c r="C109" s="42"/>
      <c r="D109" s="42"/>
      <c r="E109" s="42"/>
      <c r="F109" s="42"/>
      <c r="G109" s="42"/>
      <c r="H109" s="42"/>
      <c r="I109" s="42"/>
      <c r="J109" s="42"/>
      <c r="K109" s="42"/>
      <c r="L109" s="30"/>
      <c r="M109" s="31"/>
      <c r="N109" s="43"/>
      <c r="O109" s="31"/>
      <c r="P109" s="31"/>
      <c r="Q109" s="31"/>
      <c r="R109" s="103"/>
      <c r="S109" s="31"/>
    </row>
    <row r="110" spans="1:19" ht="16.5">
      <c r="A110" s="41"/>
      <c r="B110" s="31"/>
      <c r="C110" s="42"/>
      <c r="D110" s="42"/>
      <c r="E110" s="42"/>
      <c r="F110" s="42"/>
      <c r="G110" s="42"/>
      <c r="H110" s="42"/>
      <c r="I110" s="42"/>
      <c r="J110" s="42"/>
      <c r="K110" s="42"/>
      <c r="L110" s="30"/>
      <c r="M110" s="31"/>
      <c r="N110" s="43"/>
      <c r="O110" s="31"/>
      <c r="P110" s="31"/>
      <c r="Q110" s="31"/>
      <c r="R110" s="103"/>
      <c r="S110" s="31"/>
    </row>
    <row r="111" spans="1:19" ht="16.5">
      <c r="A111" s="41"/>
      <c r="B111" s="31"/>
      <c r="C111" s="42"/>
      <c r="D111" s="42"/>
      <c r="E111" s="42"/>
      <c r="F111" s="42"/>
      <c r="G111" s="42"/>
      <c r="H111" s="42"/>
      <c r="I111" s="42"/>
      <c r="J111" s="42"/>
      <c r="K111" s="42"/>
      <c r="L111" s="30"/>
      <c r="M111" s="31"/>
      <c r="N111" s="43"/>
      <c r="O111" s="31"/>
      <c r="P111" s="31"/>
      <c r="Q111" s="31"/>
      <c r="R111" s="103"/>
      <c r="S111" s="31"/>
    </row>
    <row r="112" spans="1:19" ht="16.5">
      <c r="A112" s="41"/>
      <c r="B112" s="31"/>
      <c r="C112" s="42"/>
      <c r="D112" s="42"/>
      <c r="E112" s="42"/>
      <c r="F112" s="42"/>
      <c r="G112" s="42"/>
      <c r="H112" s="42"/>
      <c r="I112" s="42"/>
      <c r="J112" s="42"/>
      <c r="K112" s="42"/>
      <c r="L112" s="30"/>
      <c r="M112" s="31"/>
      <c r="N112" s="43"/>
      <c r="O112" s="31"/>
      <c r="P112" s="31"/>
      <c r="Q112" s="31"/>
      <c r="R112" s="103"/>
      <c r="S112" s="31"/>
    </row>
    <row r="113" spans="1:19" ht="16.5">
      <c r="A113" s="41"/>
      <c r="B113" s="31"/>
      <c r="C113" s="42"/>
      <c r="D113" s="42"/>
      <c r="E113" s="42"/>
      <c r="F113" s="42"/>
      <c r="G113" s="42"/>
      <c r="H113" s="42"/>
      <c r="I113" s="42"/>
      <c r="J113" s="42"/>
      <c r="K113" s="42"/>
      <c r="L113" s="30"/>
      <c r="M113" s="31"/>
      <c r="N113" s="43"/>
      <c r="O113" s="31"/>
      <c r="P113" s="31"/>
      <c r="Q113" s="31"/>
      <c r="R113" s="103"/>
      <c r="S113" s="31"/>
    </row>
    <row r="114" spans="1:19" ht="16.5">
      <c r="A114" s="41"/>
      <c r="B114" s="31"/>
      <c r="C114" s="42"/>
      <c r="D114" s="42"/>
      <c r="E114" s="42"/>
      <c r="F114" s="42"/>
      <c r="G114" s="42"/>
      <c r="H114" s="42"/>
      <c r="I114" s="42"/>
      <c r="J114" s="42"/>
      <c r="K114" s="42"/>
      <c r="L114" s="30"/>
      <c r="M114" s="31"/>
      <c r="N114" s="43"/>
      <c r="O114" s="31"/>
      <c r="P114" s="31"/>
      <c r="Q114" s="31"/>
      <c r="R114" s="103"/>
      <c r="S114" s="31"/>
    </row>
    <row r="115" spans="1:19" ht="16.5">
      <c r="A115" s="41"/>
      <c r="B115" s="31"/>
      <c r="C115" s="42"/>
      <c r="D115" s="42"/>
      <c r="E115" s="42"/>
      <c r="F115" s="42"/>
      <c r="G115" s="42"/>
      <c r="H115" s="42"/>
      <c r="I115" s="42"/>
      <c r="J115" s="42"/>
      <c r="K115" s="42"/>
      <c r="L115" s="30"/>
      <c r="M115" s="31"/>
      <c r="N115" s="43"/>
      <c r="O115" s="31"/>
      <c r="P115" s="31"/>
      <c r="Q115" s="31"/>
      <c r="R115" s="103"/>
      <c r="S115" s="31"/>
    </row>
    <row r="116" spans="1:19" ht="16.5">
      <c r="A116" s="41"/>
      <c r="B116" s="31"/>
      <c r="C116" s="42"/>
      <c r="D116" s="42"/>
      <c r="E116" s="42"/>
      <c r="F116" s="42"/>
      <c r="G116" s="42"/>
      <c r="H116" s="42"/>
      <c r="I116" s="42"/>
      <c r="J116" s="42"/>
      <c r="K116" s="42"/>
      <c r="L116" s="30"/>
      <c r="M116" s="31"/>
      <c r="N116" s="43"/>
      <c r="O116" s="31"/>
      <c r="P116" s="31"/>
      <c r="Q116" s="31"/>
      <c r="R116" s="103"/>
      <c r="S116" s="31"/>
    </row>
    <row r="117" spans="1:19" ht="16.5">
      <c r="A117" s="41"/>
      <c r="B117" s="31"/>
      <c r="C117" s="42"/>
      <c r="D117" s="42"/>
      <c r="E117" s="42"/>
      <c r="F117" s="42"/>
      <c r="G117" s="42"/>
      <c r="H117" s="42"/>
      <c r="I117" s="42"/>
      <c r="J117" s="42"/>
      <c r="K117" s="42"/>
      <c r="L117" s="30"/>
      <c r="M117" s="31"/>
      <c r="N117" s="43"/>
      <c r="O117" s="31"/>
      <c r="P117" s="31"/>
      <c r="Q117" s="31"/>
      <c r="R117" s="103"/>
      <c r="S117" s="31"/>
    </row>
    <row r="118" spans="1:19" ht="16.5">
      <c r="A118" s="41"/>
      <c r="B118" s="31"/>
      <c r="C118" s="42"/>
      <c r="D118" s="42"/>
      <c r="E118" s="42"/>
      <c r="F118" s="42"/>
      <c r="G118" s="42"/>
      <c r="H118" s="42"/>
      <c r="I118" s="42"/>
      <c r="J118" s="42"/>
      <c r="K118" s="42"/>
      <c r="L118" s="30"/>
      <c r="M118" s="31"/>
      <c r="N118" s="43"/>
      <c r="O118" s="31"/>
      <c r="P118" s="31"/>
      <c r="Q118" s="31"/>
      <c r="R118" s="103"/>
      <c r="S118" s="31"/>
    </row>
    <row r="119" spans="1:19" ht="16.5">
      <c r="A119" s="41"/>
      <c r="B119" s="31"/>
      <c r="C119" s="42"/>
      <c r="D119" s="42"/>
      <c r="E119" s="42"/>
      <c r="F119" s="42"/>
      <c r="G119" s="42"/>
      <c r="H119" s="42"/>
      <c r="I119" s="42"/>
      <c r="J119" s="42"/>
      <c r="K119" s="42"/>
      <c r="L119" s="30"/>
      <c r="M119" s="31"/>
      <c r="N119" s="43"/>
      <c r="O119" s="31"/>
      <c r="P119" s="31"/>
      <c r="Q119" s="31"/>
      <c r="R119" s="103"/>
      <c r="S119" s="31"/>
    </row>
    <row r="120" spans="1:19" ht="16.5">
      <c r="A120" s="41"/>
      <c r="B120" s="31"/>
      <c r="C120" s="42"/>
      <c r="D120" s="42"/>
      <c r="E120" s="42"/>
      <c r="F120" s="42"/>
      <c r="G120" s="42"/>
      <c r="H120" s="42"/>
      <c r="I120" s="42"/>
      <c r="J120" s="42"/>
      <c r="K120" s="42"/>
      <c r="L120" s="30"/>
      <c r="M120" s="31"/>
      <c r="N120" s="43"/>
      <c r="O120" s="31"/>
      <c r="P120" s="31"/>
      <c r="Q120" s="31"/>
      <c r="R120" s="103"/>
      <c r="S120" s="31"/>
    </row>
    <row r="121" spans="1:19" ht="16.5">
      <c r="A121" s="41"/>
      <c r="B121" s="31"/>
      <c r="C121" s="42"/>
      <c r="D121" s="42"/>
      <c r="E121" s="42"/>
      <c r="F121" s="42"/>
      <c r="G121" s="42"/>
      <c r="H121" s="42"/>
      <c r="I121" s="42"/>
      <c r="J121" s="42"/>
      <c r="K121" s="42"/>
      <c r="L121" s="30"/>
      <c r="M121" s="31"/>
      <c r="N121" s="43"/>
      <c r="O121" s="31"/>
      <c r="P121" s="31"/>
      <c r="Q121" s="31"/>
      <c r="R121" s="103"/>
      <c r="S121" s="31"/>
    </row>
    <row r="122" spans="1:19" ht="16.5">
      <c r="A122" s="41"/>
      <c r="B122" s="31"/>
      <c r="C122" s="42"/>
      <c r="D122" s="42"/>
      <c r="E122" s="42"/>
      <c r="F122" s="42"/>
      <c r="G122" s="42"/>
      <c r="H122" s="42"/>
      <c r="I122" s="42"/>
      <c r="J122" s="42"/>
      <c r="K122" s="42"/>
      <c r="L122" s="30"/>
      <c r="M122" s="31"/>
      <c r="N122" s="43"/>
      <c r="O122" s="31"/>
      <c r="P122" s="31"/>
      <c r="Q122" s="31"/>
      <c r="R122" s="103"/>
      <c r="S122" s="31"/>
    </row>
    <row r="123" spans="1:19" ht="16.5">
      <c r="A123" s="41"/>
      <c r="B123" s="31"/>
      <c r="C123" s="42"/>
      <c r="D123" s="42"/>
      <c r="E123" s="42"/>
      <c r="F123" s="42"/>
      <c r="G123" s="42"/>
      <c r="H123" s="42"/>
      <c r="I123" s="42"/>
      <c r="J123" s="42"/>
      <c r="K123" s="42"/>
      <c r="L123" s="30"/>
      <c r="M123" s="31"/>
      <c r="N123" s="43"/>
      <c r="O123" s="31"/>
      <c r="P123" s="31"/>
      <c r="Q123" s="31"/>
      <c r="R123" s="103"/>
      <c r="S123" s="31"/>
    </row>
    <row r="124" spans="1:19" ht="16.5">
      <c r="A124" s="41"/>
      <c r="B124" s="31"/>
      <c r="C124" s="42"/>
      <c r="D124" s="42"/>
      <c r="E124" s="42"/>
      <c r="F124" s="42"/>
      <c r="G124" s="42"/>
      <c r="H124" s="42"/>
      <c r="I124" s="42"/>
      <c r="J124" s="42"/>
      <c r="K124" s="42"/>
      <c r="L124" s="30"/>
      <c r="M124" s="31"/>
      <c r="N124" s="43"/>
      <c r="O124" s="31"/>
      <c r="P124" s="31"/>
      <c r="Q124" s="31"/>
      <c r="R124" s="103"/>
      <c r="S124" s="31"/>
    </row>
    <row r="125" spans="1:19" ht="16.5">
      <c r="A125" s="41"/>
      <c r="B125" s="31"/>
      <c r="C125" s="42"/>
      <c r="D125" s="42"/>
      <c r="E125" s="42"/>
      <c r="F125" s="42"/>
      <c r="G125" s="42"/>
      <c r="H125" s="42"/>
      <c r="I125" s="42"/>
      <c r="J125" s="42"/>
      <c r="K125" s="42"/>
      <c r="L125" s="30"/>
      <c r="M125" s="31"/>
      <c r="N125" s="43"/>
      <c r="O125" s="31"/>
      <c r="P125" s="31"/>
      <c r="Q125" s="31"/>
      <c r="R125" s="103"/>
      <c r="S125" s="31"/>
    </row>
    <row r="126" spans="1:19" ht="16.5">
      <c r="A126" s="41"/>
      <c r="B126" s="31"/>
      <c r="C126" s="42"/>
      <c r="D126" s="42"/>
      <c r="E126" s="42"/>
      <c r="F126" s="42"/>
      <c r="G126" s="42"/>
      <c r="H126" s="42"/>
      <c r="I126" s="42"/>
      <c r="J126" s="42"/>
      <c r="K126" s="42"/>
      <c r="L126" s="30"/>
      <c r="M126" s="31"/>
      <c r="N126" s="43"/>
      <c r="O126" s="31"/>
      <c r="P126" s="31"/>
      <c r="Q126" s="31"/>
      <c r="R126" s="103"/>
      <c r="S126" s="31"/>
    </row>
    <row r="127" spans="1:19" ht="16.5">
      <c r="A127" s="41"/>
      <c r="B127" s="31"/>
      <c r="C127" s="42"/>
      <c r="D127" s="42"/>
      <c r="E127" s="42"/>
      <c r="F127" s="42"/>
      <c r="G127" s="42"/>
      <c r="H127" s="42"/>
      <c r="I127" s="42"/>
      <c r="J127" s="42"/>
      <c r="K127" s="42"/>
      <c r="L127" s="30"/>
      <c r="M127" s="31"/>
      <c r="N127" s="43"/>
      <c r="O127" s="31"/>
      <c r="P127" s="31"/>
      <c r="Q127" s="31"/>
      <c r="R127" s="103"/>
      <c r="S127" s="31"/>
    </row>
    <row r="128" spans="1:19" ht="16.5">
      <c r="A128" s="41"/>
      <c r="B128" s="31"/>
      <c r="C128" s="42"/>
      <c r="D128" s="42"/>
      <c r="E128" s="42"/>
      <c r="F128" s="42"/>
      <c r="G128" s="42"/>
      <c r="H128" s="42"/>
      <c r="I128" s="42"/>
      <c r="J128" s="42"/>
      <c r="K128" s="42"/>
      <c r="L128" s="30"/>
      <c r="M128" s="31"/>
      <c r="N128" s="43"/>
      <c r="O128" s="31"/>
      <c r="P128" s="31"/>
      <c r="Q128" s="31"/>
      <c r="R128" s="103"/>
      <c r="S128" s="31"/>
    </row>
    <row r="129" spans="1:19" ht="16.5">
      <c r="A129" s="41"/>
      <c r="B129" s="31"/>
      <c r="C129" s="42"/>
      <c r="D129" s="42"/>
      <c r="E129" s="42"/>
      <c r="F129" s="42"/>
      <c r="G129" s="42"/>
      <c r="H129" s="42"/>
      <c r="I129" s="42"/>
      <c r="J129" s="42"/>
      <c r="K129" s="42"/>
      <c r="L129" s="30"/>
      <c r="M129" s="31"/>
      <c r="N129" s="43"/>
      <c r="O129" s="31"/>
      <c r="P129" s="31"/>
      <c r="Q129" s="31"/>
      <c r="R129" s="103"/>
      <c r="S129" s="31"/>
    </row>
    <row r="130" spans="1:19" ht="16.5">
      <c r="A130" s="41"/>
      <c r="B130" s="31"/>
      <c r="C130" s="42"/>
      <c r="D130" s="42"/>
      <c r="E130" s="42"/>
      <c r="F130" s="42"/>
      <c r="G130" s="42"/>
      <c r="H130" s="42"/>
      <c r="I130" s="42"/>
      <c r="J130" s="42"/>
      <c r="K130" s="42"/>
      <c r="L130" s="30"/>
      <c r="M130" s="31"/>
      <c r="N130" s="43"/>
      <c r="O130" s="31"/>
      <c r="P130" s="31"/>
      <c r="Q130" s="31"/>
      <c r="R130" s="103"/>
      <c r="S130" s="31"/>
    </row>
    <row r="131" spans="1:19" ht="16.5">
      <c r="A131" s="41"/>
      <c r="B131" s="31"/>
      <c r="C131" s="42"/>
      <c r="D131" s="42"/>
      <c r="E131" s="42"/>
      <c r="F131" s="42"/>
      <c r="G131" s="42"/>
      <c r="H131" s="42"/>
      <c r="I131" s="42"/>
      <c r="J131" s="42"/>
      <c r="K131" s="42"/>
      <c r="L131" s="30"/>
      <c r="M131" s="31"/>
      <c r="N131" s="43"/>
      <c r="O131" s="31"/>
      <c r="P131" s="31"/>
      <c r="Q131" s="31"/>
      <c r="R131" s="103"/>
      <c r="S131" s="31"/>
    </row>
    <row r="132" spans="1:19" ht="16.5">
      <c r="A132" s="41"/>
      <c r="B132" s="31"/>
      <c r="C132" s="42"/>
      <c r="D132" s="42"/>
      <c r="E132" s="42"/>
      <c r="F132" s="42"/>
      <c r="G132" s="42"/>
      <c r="H132" s="42"/>
      <c r="I132" s="42"/>
      <c r="J132" s="42"/>
      <c r="K132" s="42"/>
      <c r="L132" s="30"/>
      <c r="M132" s="31"/>
      <c r="N132" s="43"/>
      <c r="O132" s="31"/>
      <c r="P132" s="31"/>
      <c r="Q132" s="31"/>
      <c r="R132" s="103"/>
      <c r="S132" s="31"/>
    </row>
    <row r="133" spans="1:19" ht="16.5">
      <c r="A133" s="41"/>
      <c r="B133" s="31"/>
      <c r="C133" s="42"/>
      <c r="D133" s="42"/>
      <c r="E133" s="42"/>
      <c r="F133" s="42"/>
      <c r="G133" s="42"/>
      <c r="H133" s="42"/>
      <c r="I133" s="42"/>
      <c r="J133" s="42"/>
      <c r="K133" s="42"/>
      <c r="L133" s="30"/>
      <c r="M133" s="31"/>
      <c r="N133" s="43"/>
      <c r="O133" s="31"/>
      <c r="P133" s="31"/>
      <c r="Q133" s="31"/>
      <c r="R133" s="103"/>
      <c r="S133" s="31"/>
    </row>
    <row r="134" spans="1:19" ht="16.5">
      <c r="A134" s="41"/>
      <c r="B134" s="31"/>
      <c r="C134" s="42"/>
      <c r="D134" s="42"/>
      <c r="E134" s="42"/>
      <c r="F134" s="42"/>
      <c r="G134" s="42"/>
      <c r="H134" s="42"/>
      <c r="I134" s="42"/>
      <c r="J134" s="42"/>
      <c r="K134" s="42"/>
      <c r="L134" s="30"/>
      <c r="M134" s="31"/>
      <c r="N134" s="43"/>
      <c r="O134" s="31"/>
      <c r="P134" s="31"/>
      <c r="Q134" s="31"/>
      <c r="R134" s="103"/>
      <c r="S134" s="31"/>
    </row>
    <row r="135" spans="1:19" ht="16.5">
      <c r="A135" s="41"/>
      <c r="B135" s="31"/>
      <c r="C135" s="42"/>
      <c r="D135" s="42"/>
      <c r="E135" s="42"/>
      <c r="F135" s="42"/>
      <c r="G135" s="42"/>
      <c r="H135" s="42"/>
      <c r="I135" s="42"/>
      <c r="J135" s="42"/>
      <c r="K135" s="42"/>
      <c r="L135" s="30"/>
      <c r="M135" s="31"/>
      <c r="N135" s="43"/>
      <c r="O135" s="31"/>
      <c r="P135" s="31"/>
      <c r="Q135" s="31"/>
      <c r="R135" s="103"/>
      <c r="S135" s="31"/>
    </row>
    <row r="136" spans="1:19" ht="16.5">
      <c r="A136" s="41"/>
      <c r="B136" s="31"/>
      <c r="C136" s="42"/>
      <c r="D136" s="42"/>
      <c r="E136" s="42"/>
      <c r="F136" s="42"/>
      <c r="G136" s="42"/>
      <c r="H136" s="42"/>
      <c r="I136" s="42"/>
      <c r="J136" s="42"/>
      <c r="K136" s="42"/>
      <c r="L136" s="30"/>
      <c r="M136" s="31"/>
      <c r="N136" s="43"/>
      <c r="O136" s="31"/>
      <c r="P136" s="31"/>
      <c r="Q136" s="31"/>
      <c r="R136" s="103"/>
      <c r="S136" s="31"/>
    </row>
    <row r="137" spans="1:19" ht="16.5">
      <c r="A137" s="41"/>
      <c r="B137" s="31"/>
      <c r="C137" s="42"/>
      <c r="D137" s="42"/>
      <c r="E137" s="42"/>
      <c r="F137" s="42"/>
      <c r="G137" s="42"/>
      <c r="H137" s="42"/>
      <c r="I137" s="42"/>
      <c r="J137" s="42"/>
      <c r="K137" s="42"/>
      <c r="L137" s="30"/>
      <c r="M137" s="31"/>
      <c r="N137" s="43"/>
      <c r="O137" s="31"/>
      <c r="P137" s="31"/>
      <c r="Q137" s="31"/>
      <c r="R137" s="103"/>
      <c r="S137" s="31"/>
    </row>
    <row r="138" spans="1:19" ht="16.5">
      <c r="A138" s="41"/>
      <c r="B138" s="31"/>
      <c r="C138" s="42"/>
      <c r="D138" s="42"/>
      <c r="E138" s="42"/>
      <c r="F138" s="42"/>
      <c r="G138" s="42"/>
      <c r="H138" s="42"/>
      <c r="I138" s="42"/>
      <c r="J138" s="42"/>
      <c r="K138" s="42"/>
      <c r="L138" s="30"/>
      <c r="M138" s="31"/>
      <c r="N138" s="43"/>
      <c r="O138" s="31"/>
      <c r="P138" s="31"/>
      <c r="Q138" s="31"/>
      <c r="R138" s="103"/>
      <c r="S138" s="31"/>
    </row>
    <row r="139" spans="1:19" ht="16.5">
      <c r="A139" s="41"/>
      <c r="B139" s="31"/>
      <c r="C139" s="42"/>
      <c r="D139" s="42"/>
      <c r="E139" s="42"/>
      <c r="F139" s="42"/>
      <c r="G139" s="42"/>
      <c r="H139" s="42"/>
      <c r="I139" s="42"/>
      <c r="J139" s="42"/>
      <c r="K139" s="42"/>
      <c r="L139" s="30"/>
      <c r="M139" s="31"/>
      <c r="N139" s="43"/>
      <c r="O139" s="31"/>
      <c r="P139" s="31"/>
      <c r="Q139" s="31"/>
      <c r="R139" s="103"/>
      <c r="S139" s="31"/>
    </row>
    <row r="140" spans="1:19" ht="16.5">
      <c r="A140" s="41"/>
      <c r="B140" s="31"/>
      <c r="C140" s="42"/>
      <c r="D140" s="42"/>
      <c r="E140" s="42"/>
      <c r="F140" s="42"/>
      <c r="G140" s="42"/>
      <c r="H140" s="42"/>
      <c r="I140" s="42"/>
      <c r="J140" s="42"/>
      <c r="K140" s="42"/>
      <c r="L140" s="30"/>
      <c r="M140" s="31"/>
      <c r="N140" s="43"/>
      <c r="O140" s="31"/>
      <c r="P140" s="31"/>
      <c r="Q140" s="31"/>
      <c r="R140" s="103"/>
      <c r="S140" s="31"/>
    </row>
    <row r="141" spans="1:19" ht="16.5">
      <c r="A141" s="41"/>
      <c r="B141" s="31"/>
      <c r="C141" s="42"/>
      <c r="D141" s="42"/>
      <c r="E141" s="42"/>
      <c r="F141" s="42"/>
      <c r="G141" s="42"/>
      <c r="H141" s="42"/>
      <c r="I141" s="42"/>
      <c r="J141" s="42"/>
      <c r="K141" s="42"/>
      <c r="L141" s="30"/>
      <c r="M141" s="31"/>
      <c r="N141" s="43"/>
      <c r="O141" s="31"/>
      <c r="P141" s="31"/>
      <c r="Q141" s="31"/>
      <c r="R141" s="103"/>
      <c r="S141" s="31"/>
    </row>
    <row r="142" spans="1:19" ht="16.5">
      <c r="A142" s="41"/>
      <c r="B142" s="31"/>
      <c r="C142" s="42"/>
      <c r="D142" s="42"/>
      <c r="E142" s="42"/>
      <c r="F142" s="42"/>
      <c r="G142" s="42"/>
      <c r="H142" s="42"/>
      <c r="I142" s="42"/>
      <c r="J142" s="42"/>
      <c r="K142" s="42"/>
      <c r="L142" s="30"/>
      <c r="M142" s="31"/>
      <c r="N142" s="43"/>
      <c r="O142" s="31"/>
      <c r="P142" s="31"/>
      <c r="Q142" s="31"/>
      <c r="R142" s="103"/>
      <c r="S142" s="31"/>
    </row>
    <row r="143" spans="1:19" ht="16.5">
      <c r="A143" s="41"/>
      <c r="B143" s="31"/>
      <c r="C143" s="42"/>
      <c r="D143" s="42"/>
      <c r="E143" s="42"/>
      <c r="F143" s="42"/>
      <c r="G143" s="42"/>
      <c r="H143" s="42"/>
      <c r="I143" s="42"/>
      <c r="J143" s="42"/>
      <c r="K143" s="42"/>
      <c r="L143" s="30"/>
      <c r="M143" s="31"/>
      <c r="N143" s="43"/>
      <c r="O143" s="31"/>
      <c r="P143" s="31"/>
      <c r="Q143" s="31"/>
      <c r="R143" s="103"/>
      <c r="S143" s="31"/>
    </row>
    <row r="144" spans="1:19" ht="16.5">
      <c r="A144" s="41"/>
      <c r="B144" s="31"/>
      <c r="C144" s="42"/>
      <c r="D144" s="42"/>
      <c r="E144" s="42"/>
      <c r="F144" s="42"/>
      <c r="G144" s="42"/>
      <c r="H144" s="42"/>
      <c r="I144" s="42"/>
      <c r="J144" s="42"/>
      <c r="K144" s="42"/>
      <c r="L144" s="30"/>
      <c r="M144" s="31"/>
      <c r="N144" s="43"/>
      <c r="O144" s="31"/>
      <c r="P144" s="31"/>
      <c r="Q144" s="31"/>
      <c r="R144" s="103"/>
      <c r="S144" s="31"/>
    </row>
    <row r="145" spans="1:19" ht="16.5">
      <c r="A145" s="41"/>
      <c r="B145" s="31"/>
      <c r="C145" s="42"/>
      <c r="D145" s="42"/>
      <c r="E145" s="42"/>
      <c r="F145" s="42"/>
      <c r="G145" s="42"/>
      <c r="H145" s="42"/>
      <c r="I145" s="42"/>
      <c r="J145" s="42"/>
      <c r="K145" s="42"/>
      <c r="L145" s="30"/>
      <c r="M145" s="31"/>
      <c r="N145" s="43"/>
      <c r="O145" s="31"/>
      <c r="P145" s="31"/>
      <c r="Q145" s="31"/>
      <c r="R145" s="103"/>
      <c r="S145" s="31"/>
    </row>
    <row r="146" spans="1:19" ht="16.5">
      <c r="A146" s="41"/>
      <c r="B146" s="31"/>
      <c r="C146" s="42"/>
      <c r="D146" s="42"/>
      <c r="E146" s="42"/>
      <c r="F146" s="42"/>
      <c r="G146" s="42"/>
      <c r="H146" s="42"/>
      <c r="I146" s="42"/>
      <c r="J146" s="42"/>
      <c r="K146" s="42"/>
      <c r="L146" s="30"/>
      <c r="M146" s="31"/>
      <c r="N146" s="43"/>
      <c r="O146" s="31"/>
      <c r="P146" s="31"/>
      <c r="Q146" s="31"/>
      <c r="R146" s="103"/>
      <c r="S146" s="31"/>
    </row>
    <row r="147" spans="1:19" ht="16.5">
      <c r="A147" s="41"/>
      <c r="B147" s="31"/>
      <c r="C147" s="42"/>
      <c r="D147" s="42"/>
      <c r="E147" s="42"/>
      <c r="F147" s="42"/>
      <c r="G147" s="42"/>
      <c r="H147" s="42"/>
      <c r="I147" s="42"/>
      <c r="J147" s="42"/>
      <c r="K147" s="42"/>
      <c r="L147" s="30"/>
      <c r="M147" s="31"/>
      <c r="N147" s="43"/>
      <c r="O147" s="31"/>
      <c r="P147" s="31"/>
      <c r="Q147" s="31"/>
      <c r="R147" s="103"/>
      <c r="S147" s="31"/>
    </row>
    <row r="148" spans="1:19" ht="16.5">
      <c r="A148" s="41"/>
      <c r="B148" s="31"/>
      <c r="C148" s="42"/>
      <c r="D148" s="42"/>
      <c r="E148" s="42"/>
      <c r="F148" s="42"/>
      <c r="G148" s="42"/>
      <c r="H148" s="42"/>
      <c r="I148" s="42"/>
      <c r="J148" s="42"/>
      <c r="K148" s="42"/>
      <c r="L148" s="30"/>
      <c r="M148" s="31"/>
      <c r="N148" s="43"/>
      <c r="O148" s="31"/>
      <c r="P148" s="31"/>
      <c r="Q148" s="31"/>
      <c r="R148" s="103"/>
      <c r="S148" s="31"/>
    </row>
    <row r="149" spans="1:19" ht="16.5">
      <c r="A149" s="41"/>
      <c r="B149" s="31"/>
      <c r="C149" s="42"/>
      <c r="D149" s="42"/>
      <c r="E149" s="42"/>
      <c r="F149" s="42"/>
      <c r="G149" s="42"/>
      <c r="H149" s="42"/>
      <c r="I149" s="42"/>
      <c r="J149" s="42"/>
      <c r="K149" s="42"/>
      <c r="L149" s="30"/>
      <c r="M149" s="31"/>
      <c r="N149" s="43"/>
      <c r="O149" s="31"/>
      <c r="P149" s="31"/>
      <c r="Q149" s="31"/>
      <c r="R149" s="103"/>
      <c r="S149" s="31"/>
    </row>
    <row r="150" spans="1:19" ht="16.5">
      <c r="A150" s="41"/>
      <c r="B150" s="31"/>
      <c r="C150" s="42"/>
      <c r="D150" s="42"/>
      <c r="E150" s="42"/>
      <c r="F150" s="42"/>
      <c r="G150" s="42"/>
      <c r="H150" s="42"/>
      <c r="I150" s="42"/>
      <c r="J150" s="42"/>
      <c r="K150" s="42"/>
      <c r="L150" s="30"/>
      <c r="M150" s="31"/>
      <c r="N150" s="43"/>
      <c r="O150" s="31"/>
      <c r="P150" s="31"/>
      <c r="Q150" s="31"/>
      <c r="R150" s="103"/>
      <c r="S150" s="31"/>
    </row>
    <row r="151" spans="1:19" ht="16.5">
      <c r="A151" s="41"/>
      <c r="B151" s="31"/>
      <c r="C151" s="42"/>
      <c r="D151" s="42"/>
      <c r="E151" s="42"/>
      <c r="F151" s="42"/>
      <c r="G151" s="42"/>
      <c r="H151" s="42"/>
      <c r="I151" s="42"/>
      <c r="J151" s="42"/>
      <c r="K151" s="42"/>
      <c r="L151" s="30"/>
      <c r="M151" s="31"/>
      <c r="N151" s="43"/>
      <c r="O151" s="31"/>
      <c r="P151" s="31"/>
      <c r="Q151" s="31"/>
      <c r="R151" s="103"/>
      <c r="S151" s="31"/>
    </row>
    <row r="152" spans="1:19" ht="16.5">
      <c r="A152" s="41"/>
      <c r="B152" s="31"/>
      <c r="C152" s="42"/>
      <c r="D152" s="42"/>
      <c r="E152" s="42"/>
      <c r="F152" s="42"/>
      <c r="G152" s="42"/>
      <c r="H152" s="42"/>
      <c r="I152" s="42"/>
      <c r="J152" s="42"/>
      <c r="K152" s="42"/>
      <c r="L152" s="30"/>
      <c r="M152" s="31"/>
      <c r="N152" s="43"/>
      <c r="O152" s="31"/>
      <c r="P152" s="31"/>
      <c r="Q152" s="31"/>
      <c r="R152" s="103"/>
      <c r="S152" s="31"/>
    </row>
    <row r="153" spans="1:19" ht="16.5">
      <c r="A153" s="41"/>
      <c r="B153" s="31"/>
      <c r="C153" s="42"/>
      <c r="D153" s="42"/>
      <c r="E153" s="42"/>
      <c r="F153" s="42"/>
      <c r="G153" s="42"/>
      <c r="H153" s="42"/>
      <c r="I153" s="42"/>
      <c r="J153" s="42"/>
      <c r="K153" s="42"/>
      <c r="L153" s="30"/>
      <c r="M153" s="31"/>
      <c r="N153" s="43"/>
      <c r="O153" s="31"/>
      <c r="P153" s="31"/>
      <c r="Q153" s="31"/>
      <c r="R153" s="103"/>
      <c r="S153" s="31"/>
    </row>
    <row r="154" spans="1:19" ht="16.5">
      <c r="A154" s="41"/>
      <c r="B154" s="31"/>
      <c r="C154" s="42"/>
      <c r="D154" s="42"/>
      <c r="E154" s="42"/>
      <c r="F154" s="42"/>
      <c r="G154" s="42"/>
      <c r="H154" s="42"/>
      <c r="I154" s="42"/>
      <c r="J154" s="42"/>
      <c r="K154" s="42"/>
      <c r="L154" s="30"/>
      <c r="M154" s="31"/>
      <c r="N154" s="43"/>
      <c r="O154" s="31"/>
      <c r="P154" s="31"/>
      <c r="Q154" s="31"/>
      <c r="R154" s="103"/>
      <c r="S154" s="31"/>
    </row>
    <row r="155" spans="1:19" ht="16.5">
      <c r="A155" s="41"/>
      <c r="B155" s="31"/>
      <c r="C155" s="42"/>
      <c r="D155" s="42"/>
      <c r="E155" s="42"/>
      <c r="F155" s="42"/>
      <c r="G155" s="42"/>
      <c r="H155" s="42"/>
      <c r="I155" s="42"/>
      <c r="J155" s="42"/>
      <c r="K155" s="42"/>
      <c r="L155" s="30"/>
      <c r="M155" s="31"/>
      <c r="N155" s="43"/>
      <c r="O155" s="31"/>
      <c r="P155" s="31"/>
      <c r="Q155" s="31"/>
      <c r="R155" s="103"/>
      <c r="S155" s="31"/>
    </row>
    <row r="156" spans="1:19" ht="16.5">
      <c r="A156" s="41"/>
      <c r="B156" s="31"/>
      <c r="C156" s="42"/>
      <c r="D156" s="42"/>
      <c r="E156" s="42"/>
      <c r="F156" s="42"/>
      <c r="G156" s="42"/>
      <c r="H156" s="42"/>
      <c r="I156" s="42"/>
      <c r="J156" s="42"/>
      <c r="K156" s="42"/>
      <c r="L156" s="30"/>
      <c r="M156" s="31"/>
      <c r="N156" s="43"/>
      <c r="O156" s="31"/>
      <c r="P156" s="31"/>
      <c r="Q156" s="31"/>
      <c r="R156" s="103"/>
      <c r="S156" s="31"/>
    </row>
    <row r="157" spans="1:19" ht="16.5">
      <c r="A157" s="41"/>
      <c r="B157" s="31"/>
      <c r="C157" s="42"/>
      <c r="D157" s="42"/>
      <c r="E157" s="42"/>
      <c r="F157" s="42"/>
      <c r="G157" s="42"/>
      <c r="H157" s="42"/>
      <c r="I157" s="42"/>
      <c r="J157" s="42"/>
      <c r="K157" s="42"/>
      <c r="L157" s="30"/>
      <c r="M157" s="31"/>
      <c r="N157" s="43"/>
      <c r="O157" s="31"/>
      <c r="P157" s="31"/>
      <c r="Q157" s="31"/>
      <c r="R157" s="103"/>
      <c r="S157" s="31"/>
    </row>
    <row r="158" spans="1:19" ht="16.5">
      <c r="A158" s="41"/>
      <c r="B158" s="31"/>
      <c r="C158" s="42"/>
      <c r="D158" s="42"/>
      <c r="E158" s="42"/>
      <c r="F158" s="42"/>
      <c r="G158" s="42"/>
      <c r="H158" s="42"/>
      <c r="I158" s="42"/>
      <c r="J158" s="42"/>
      <c r="K158" s="42"/>
      <c r="L158" s="30"/>
      <c r="M158" s="31"/>
      <c r="N158" s="43"/>
      <c r="O158" s="31"/>
      <c r="P158" s="31"/>
      <c r="Q158" s="31"/>
      <c r="R158" s="103"/>
      <c r="S158" s="31"/>
    </row>
    <row r="159" spans="1:19" ht="16.5">
      <c r="A159" s="41"/>
      <c r="B159" s="31"/>
      <c r="C159" s="42"/>
      <c r="D159" s="42"/>
      <c r="E159" s="42"/>
      <c r="F159" s="42"/>
      <c r="G159" s="42"/>
      <c r="H159" s="42"/>
      <c r="I159" s="42"/>
      <c r="J159" s="42"/>
      <c r="K159" s="42"/>
      <c r="L159" s="30"/>
      <c r="M159" s="31"/>
      <c r="N159" s="43"/>
      <c r="O159" s="31"/>
      <c r="P159" s="31"/>
      <c r="Q159" s="31"/>
      <c r="R159" s="103"/>
      <c r="S159" s="31"/>
    </row>
    <row r="160" spans="1:19" ht="16.5">
      <c r="A160" s="41"/>
      <c r="B160" s="31"/>
      <c r="C160" s="42"/>
      <c r="D160" s="42"/>
      <c r="E160" s="42"/>
      <c r="F160" s="42"/>
      <c r="G160" s="42"/>
      <c r="H160" s="42"/>
      <c r="I160" s="42"/>
      <c r="J160" s="42"/>
      <c r="K160" s="42"/>
      <c r="L160" s="30"/>
      <c r="M160" s="31"/>
      <c r="N160" s="43"/>
      <c r="O160" s="31"/>
      <c r="P160" s="31"/>
      <c r="Q160" s="31"/>
      <c r="R160" s="103"/>
      <c r="S160" s="31"/>
    </row>
    <row r="161" spans="1:19" ht="16.5">
      <c r="A161" s="41"/>
      <c r="B161" s="31"/>
      <c r="C161" s="42"/>
      <c r="D161" s="42"/>
      <c r="E161" s="42"/>
      <c r="F161" s="42"/>
      <c r="G161" s="42"/>
      <c r="H161" s="42"/>
      <c r="I161" s="42"/>
      <c r="J161" s="42"/>
      <c r="K161" s="42"/>
      <c r="L161" s="30"/>
      <c r="M161" s="31"/>
      <c r="N161" s="43"/>
      <c r="O161" s="31"/>
      <c r="P161" s="31"/>
      <c r="Q161" s="31"/>
      <c r="R161" s="103"/>
      <c r="S161" s="31"/>
    </row>
    <row r="162" spans="1:19" ht="16.5">
      <c r="A162" s="41"/>
      <c r="B162" s="31"/>
      <c r="C162" s="42"/>
      <c r="D162" s="42"/>
      <c r="E162" s="42"/>
      <c r="F162" s="42"/>
      <c r="G162" s="42"/>
      <c r="H162" s="42"/>
      <c r="I162" s="42"/>
      <c r="J162" s="42"/>
      <c r="K162" s="42"/>
      <c r="L162" s="30"/>
      <c r="M162" s="31"/>
      <c r="N162" s="43"/>
      <c r="O162" s="31"/>
      <c r="P162" s="31"/>
      <c r="Q162" s="31"/>
      <c r="R162" s="103"/>
      <c r="S162" s="31"/>
    </row>
    <row r="163" spans="1:19" ht="16.5">
      <c r="A163" s="41"/>
      <c r="B163" s="31"/>
      <c r="C163" s="42"/>
      <c r="D163" s="42"/>
      <c r="E163" s="42"/>
      <c r="F163" s="42"/>
      <c r="G163" s="42"/>
      <c r="H163" s="42"/>
      <c r="I163" s="42"/>
      <c r="J163" s="42"/>
      <c r="K163" s="42"/>
      <c r="L163" s="30"/>
      <c r="M163" s="31"/>
      <c r="N163" s="43"/>
      <c r="O163" s="31"/>
      <c r="P163" s="31"/>
      <c r="Q163" s="31"/>
      <c r="R163" s="103"/>
      <c r="S163" s="31"/>
    </row>
    <row r="164" spans="1:19" ht="16.5">
      <c r="A164" s="41"/>
      <c r="B164" s="31"/>
      <c r="C164" s="42"/>
      <c r="D164" s="42"/>
      <c r="E164" s="42"/>
      <c r="F164" s="42"/>
      <c r="G164" s="42"/>
      <c r="H164" s="42"/>
      <c r="I164" s="42"/>
      <c r="J164" s="42"/>
      <c r="K164" s="42"/>
      <c r="L164" s="30"/>
      <c r="M164" s="31"/>
      <c r="N164" s="43"/>
      <c r="O164" s="31"/>
      <c r="P164" s="31"/>
      <c r="Q164" s="31"/>
      <c r="R164" s="103"/>
      <c r="S164" s="31"/>
    </row>
    <row r="165" spans="1:19" ht="16.5">
      <c r="A165" s="41"/>
      <c r="B165" s="31"/>
      <c r="C165" s="42"/>
      <c r="D165" s="42"/>
      <c r="E165" s="42"/>
      <c r="F165" s="42"/>
      <c r="G165" s="42"/>
      <c r="H165" s="42"/>
      <c r="I165" s="42"/>
      <c r="J165" s="42"/>
      <c r="K165" s="42"/>
      <c r="L165" s="30"/>
      <c r="M165" s="31"/>
      <c r="N165" s="43"/>
      <c r="O165" s="31"/>
      <c r="P165" s="31"/>
      <c r="Q165" s="31"/>
      <c r="R165" s="103"/>
      <c r="S165" s="31"/>
    </row>
    <row r="166" spans="1:19" ht="16.5">
      <c r="A166" s="41"/>
      <c r="B166" s="31"/>
      <c r="C166" s="42"/>
      <c r="D166" s="42"/>
      <c r="E166" s="42"/>
      <c r="F166" s="42"/>
      <c r="G166" s="42"/>
      <c r="H166" s="42"/>
      <c r="I166" s="42"/>
      <c r="J166" s="42"/>
      <c r="K166" s="42"/>
      <c r="L166" s="30"/>
      <c r="M166" s="31"/>
      <c r="N166" s="43"/>
      <c r="O166" s="31"/>
      <c r="P166" s="31"/>
      <c r="Q166" s="31"/>
      <c r="R166" s="103"/>
      <c r="S166" s="31"/>
    </row>
    <row r="167" spans="1:19" ht="16.5">
      <c r="A167" s="41"/>
      <c r="B167" s="31"/>
      <c r="C167" s="42"/>
      <c r="D167" s="42"/>
      <c r="E167" s="42"/>
      <c r="F167" s="42"/>
      <c r="G167" s="42"/>
      <c r="H167" s="42"/>
      <c r="I167" s="42"/>
      <c r="J167" s="42"/>
      <c r="K167" s="42"/>
      <c r="L167" s="30"/>
      <c r="M167" s="31"/>
      <c r="N167" s="43"/>
      <c r="O167" s="31"/>
      <c r="P167" s="31"/>
      <c r="Q167" s="31"/>
      <c r="R167" s="103"/>
      <c r="S167" s="31"/>
    </row>
    <row r="168" spans="1:19" ht="16.5">
      <c r="A168" s="41"/>
      <c r="B168" s="31"/>
      <c r="C168" s="42"/>
      <c r="D168" s="42"/>
      <c r="E168" s="42"/>
      <c r="F168" s="42"/>
      <c r="G168" s="42"/>
      <c r="H168" s="42"/>
      <c r="I168" s="42"/>
      <c r="J168" s="42"/>
      <c r="K168" s="42"/>
      <c r="L168" s="30"/>
      <c r="M168" s="31"/>
      <c r="N168" s="43"/>
      <c r="O168" s="31"/>
      <c r="P168" s="31"/>
      <c r="Q168" s="31"/>
      <c r="R168" s="103"/>
      <c r="S168" s="31"/>
    </row>
    <row r="169" spans="1:19" ht="16.5">
      <c r="A169" s="41"/>
      <c r="B169" s="31"/>
      <c r="C169" s="42"/>
      <c r="D169" s="42"/>
      <c r="E169" s="42"/>
      <c r="F169" s="42"/>
      <c r="G169" s="42"/>
      <c r="H169" s="42"/>
      <c r="I169" s="42"/>
      <c r="J169" s="42"/>
      <c r="K169" s="42"/>
      <c r="L169" s="30"/>
      <c r="M169" s="31"/>
      <c r="N169" s="43"/>
      <c r="O169" s="31"/>
      <c r="P169" s="31"/>
      <c r="Q169" s="31"/>
      <c r="R169" s="103"/>
      <c r="S169" s="31"/>
    </row>
    <row r="170" spans="1:19" ht="16.5">
      <c r="A170" s="41"/>
      <c r="B170" s="31"/>
      <c r="C170" s="42"/>
      <c r="D170" s="42"/>
      <c r="E170" s="42"/>
      <c r="F170" s="42"/>
      <c r="G170" s="42"/>
      <c r="H170" s="42"/>
      <c r="I170" s="42"/>
      <c r="J170" s="42"/>
      <c r="K170" s="42"/>
      <c r="L170" s="30"/>
      <c r="M170" s="31"/>
      <c r="N170" s="43"/>
      <c r="O170" s="31"/>
      <c r="P170" s="31"/>
      <c r="Q170" s="31"/>
      <c r="R170" s="103"/>
      <c r="S170" s="31"/>
    </row>
    <row r="171" spans="1:19" ht="16.5">
      <c r="A171" s="41"/>
      <c r="B171" s="31"/>
      <c r="C171" s="42"/>
      <c r="D171" s="42"/>
      <c r="E171" s="42"/>
      <c r="F171" s="42"/>
      <c r="G171" s="42"/>
      <c r="H171" s="42"/>
      <c r="I171" s="42"/>
      <c r="J171" s="42"/>
      <c r="K171" s="42"/>
      <c r="L171" s="30"/>
      <c r="M171" s="31"/>
      <c r="N171" s="43"/>
      <c r="O171" s="31"/>
      <c r="P171" s="31"/>
      <c r="Q171" s="31"/>
      <c r="R171" s="103"/>
      <c r="S171" s="31"/>
    </row>
    <row r="172" spans="1:19" ht="16.5">
      <c r="A172" s="41"/>
      <c r="B172" s="31"/>
      <c r="C172" s="42"/>
      <c r="D172" s="42"/>
      <c r="E172" s="42"/>
      <c r="F172" s="42"/>
      <c r="G172" s="42"/>
      <c r="H172" s="42"/>
      <c r="I172" s="42"/>
      <c r="J172" s="42"/>
      <c r="K172" s="42"/>
      <c r="L172" s="30"/>
      <c r="M172" s="31"/>
      <c r="N172" s="43"/>
      <c r="O172" s="31"/>
      <c r="P172" s="31"/>
      <c r="Q172" s="31"/>
      <c r="R172" s="103"/>
      <c r="S172" s="31"/>
    </row>
    <row r="173" spans="1:19" ht="16.5">
      <c r="A173" s="41"/>
      <c r="B173" s="31"/>
      <c r="C173" s="42"/>
      <c r="D173" s="42"/>
      <c r="E173" s="42"/>
      <c r="F173" s="42"/>
      <c r="G173" s="42"/>
      <c r="H173" s="42"/>
      <c r="I173" s="42"/>
      <c r="J173" s="42"/>
      <c r="K173" s="42"/>
      <c r="L173" s="30"/>
      <c r="M173" s="31"/>
      <c r="N173" s="43"/>
      <c r="O173" s="31"/>
      <c r="P173" s="31"/>
      <c r="Q173" s="31"/>
      <c r="R173" s="103"/>
      <c r="S173" s="31"/>
    </row>
    <row r="174" spans="1:19" ht="16.5">
      <c r="A174" s="41"/>
      <c r="B174" s="31"/>
      <c r="C174" s="42"/>
      <c r="D174" s="42"/>
      <c r="E174" s="42"/>
      <c r="F174" s="42"/>
      <c r="G174" s="42"/>
      <c r="H174" s="42"/>
      <c r="I174" s="42"/>
      <c r="J174" s="42"/>
      <c r="K174" s="42"/>
      <c r="L174" s="30"/>
      <c r="M174" s="31"/>
      <c r="N174" s="43"/>
      <c r="O174" s="31"/>
      <c r="P174" s="31"/>
      <c r="Q174" s="31"/>
      <c r="R174" s="103"/>
      <c r="S174" s="31"/>
    </row>
    <row r="175" spans="1:19" ht="16.5">
      <c r="A175" s="41"/>
      <c r="B175" s="31"/>
      <c r="C175" s="42"/>
      <c r="D175" s="42"/>
      <c r="E175" s="42"/>
      <c r="F175" s="42"/>
      <c r="G175" s="42"/>
      <c r="H175" s="42"/>
      <c r="I175" s="42"/>
      <c r="J175" s="42"/>
      <c r="K175" s="42"/>
      <c r="L175" s="30"/>
      <c r="M175" s="31"/>
      <c r="N175" s="43"/>
      <c r="O175" s="31"/>
      <c r="P175" s="31"/>
      <c r="Q175" s="31"/>
      <c r="R175" s="103"/>
      <c r="S175" s="31"/>
    </row>
    <row r="176" spans="1:19" ht="16.5">
      <c r="A176" s="41"/>
      <c r="B176" s="31"/>
      <c r="C176" s="42"/>
      <c r="D176" s="42"/>
      <c r="E176" s="42"/>
      <c r="F176" s="42"/>
      <c r="G176" s="42"/>
      <c r="H176" s="42"/>
      <c r="I176" s="42"/>
      <c r="J176" s="42"/>
      <c r="K176" s="42"/>
      <c r="L176" s="30"/>
      <c r="M176" s="31"/>
      <c r="N176" s="43"/>
      <c r="O176" s="31"/>
      <c r="P176" s="31"/>
      <c r="Q176" s="31"/>
      <c r="R176" s="103"/>
      <c r="S176" s="31"/>
    </row>
    <row r="177" spans="1:19" ht="16.5">
      <c r="A177" s="41"/>
      <c r="B177" s="31"/>
      <c r="C177" s="42"/>
      <c r="D177" s="42"/>
      <c r="E177" s="42"/>
      <c r="F177" s="42"/>
      <c r="G177" s="42"/>
      <c r="H177" s="42"/>
      <c r="I177" s="42"/>
      <c r="J177" s="42"/>
      <c r="K177" s="42"/>
      <c r="L177" s="30"/>
      <c r="M177" s="31"/>
      <c r="N177" s="43"/>
      <c r="O177" s="31"/>
      <c r="P177" s="31"/>
      <c r="Q177" s="31"/>
      <c r="R177" s="103"/>
      <c r="S177" s="31"/>
    </row>
    <row r="178" spans="1:19" ht="16.5">
      <c r="A178" s="30"/>
      <c r="B178" s="31"/>
      <c r="C178" s="42"/>
      <c r="D178" s="31"/>
      <c r="E178" s="31"/>
      <c r="F178" s="31"/>
      <c r="G178" s="31"/>
      <c r="H178" s="31"/>
      <c r="I178" s="31"/>
      <c r="J178" s="31"/>
      <c r="K178" s="31"/>
      <c r="L178" s="33"/>
      <c r="M178" s="33"/>
      <c r="N178" s="33"/>
      <c r="O178" s="33"/>
      <c r="P178" s="33"/>
      <c r="Q178" s="44"/>
      <c r="R178" s="105"/>
      <c r="S178" s="45"/>
    </row>
    <row r="179" spans="1:19" ht="16.5">
      <c r="A179" s="30"/>
      <c r="B179" s="31"/>
      <c r="C179" s="42"/>
      <c r="D179" s="31"/>
      <c r="E179" s="31"/>
      <c r="F179" s="31"/>
      <c r="G179" s="31"/>
      <c r="H179" s="31"/>
      <c r="I179" s="31"/>
      <c r="J179" s="31"/>
      <c r="K179" s="31"/>
      <c r="L179" s="33"/>
      <c r="M179" s="33"/>
      <c r="N179" s="33"/>
      <c r="O179" s="33"/>
      <c r="P179" s="33"/>
      <c r="Q179" s="44"/>
      <c r="R179" s="105"/>
      <c r="S179" s="45"/>
    </row>
    <row r="180" spans="1:19" ht="16.5">
      <c r="A180" s="30"/>
      <c r="B180" s="31"/>
      <c r="C180" s="42"/>
      <c r="D180" s="31"/>
      <c r="E180" s="31"/>
      <c r="F180" s="31"/>
      <c r="G180" s="31"/>
      <c r="H180" s="31"/>
      <c r="I180" s="31"/>
      <c r="J180" s="31"/>
      <c r="K180" s="31"/>
      <c r="L180" s="33"/>
      <c r="M180" s="33"/>
      <c r="N180" s="33"/>
      <c r="O180" s="33"/>
      <c r="P180" s="33"/>
      <c r="Q180" s="44"/>
      <c r="R180" s="105"/>
      <c r="S180" s="45"/>
    </row>
    <row r="181" spans="1:19" ht="16.5">
      <c r="A181" s="30"/>
      <c r="B181" s="31"/>
      <c r="C181" s="42"/>
      <c r="D181" s="31"/>
      <c r="E181" s="31"/>
      <c r="F181" s="31"/>
      <c r="G181" s="31"/>
      <c r="H181" s="31"/>
      <c r="I181" s="31"/>
      <c r="J181" s="31"/>
      <c r="K181" s="31"/>
      <c r="L181" s="33"/>
      <c r="M181" s="33"/>
      <c r="N181" s="33"/>
      <c r="O181" s="33"/>
      <c r="P181" s="33"/>
      <c r="Q181" s="44"/>
      <c r="R181" s="105"/>
      <c r="S181" s="45"/>
    </row>
    <row r="182" spans="1:19" ht="16.5">
      <c r="A182" s="30"/>
      <c r="B182" s="31"/>
      <c r="C182" s="42"/>
      <c r="D182" s="31"/>
      <c r="E182" s="31"/>
      <c r="F182" s="31"/>
      <c r="G182" s="31"/>
      <c r="H182" s="31"/>
      <c r="I182" s="31"/>
      <c r="J182" s="31"/>
      <c r="K182" s="31"/>
      <c r="L182" s="33"/>
      <c r="M182" s="33"/>
      <c r="N182" s="33"/>
      <c r="O182" s="33"/>
      <c r="P182" s="33"/>
      <c r="Q182" s="44"/>
      <c r="R182" s="105"/>
      <c r="S182" s="45"/>
    </row>
    <row r="183" spans="1:19" ht="16.5">
      <c r="A183" s="30"/>
      <c r="B183" s="31"/>
      <c r="C183" s="42"/>
      <c r="D183" s="31"/>
      <c r="E183" s="31"/>
      <c r="F183" s="31"/>
      <c r="G183" s="31"/>
      <c r="H183" s="31"/>
      <c r="I183" s="31"/>
      <c r="J183" s="31"/>
      <c r="K183" s="31"/>
      <c r="L183" s="33"/>
      <c r="M183" s="33"/>
      <c r="N183" s="33"/>
      <c r="O183" s="33"/>
      <c r="P183" s="33"/>
      <c r="Q183" s="44"/>
      <c r="R183" s="105"/>
      <c r="S183" s="45"/>
    </row>
    <row r="184" spans="1:19" ht="16.5">
      <c r="A184" s="30"/>
      <c r="B184" s="31"/>
      <c r="C184" s="42"/>
      <c r="D184" s="31"/>
      <c r="E184" s="31"/>
      <c r="F184" s="31"/>
      <c r="G184" s="31"/>
      <c r="H184" s="31"/>
      <c r="I184" s="31"/>
      <c r="J184" s="31"/>
      <c r="K184" s="31"/>
      <c r="L184" s="33"/>
      <c r="M184" s="33"/>
      <c r="N184" s="33"/>
      <c r="O184" s="33"/>
      <c r="P184" s="33"/>
      <c r="Q184" s="44"/>
      <c r="R184" s="105"/>
      <c r="S184" s="45"/>
    </row>
    <row r="185" spans="1:19" ht="16.5">
      <c r="A185" s="30"/>
      <c r="B185" s="31"/>
      <c r="C185" s="42"/>
      <c r="D185" s="31"/>
      <c r="E185" s="31"/>
      <c r="F185" s="31"/>
      <c r="G185" s="31"/>
      <c r="H185" s="31"/>
      <c r="I185" s="31"/>
      <c r="J185" s="31"/>
      <c r="K185" s="31"/>
      <c r="L185" s="33"/>
      <c r="M185" s="33"/>
      <c r="N185" s="33"/>
      <c r="O185" s="33"/>
      <c r="P185" s="33"/>
      <c r="Q185" s="44"/>
      <c r="R185" s="105"/>
      <c r="S185" s="45"/>
    </row>
    <row r="186" spans="1:19" ht="16.5">
      <c r="A186" s="30"/>
      <c r="B186" s="31"/>
      <c r="C186" s="42"/>
      <c r="D186" s="31"/>
      <c r="E186" s="31"/>
      <c r="F186" s="31"/>
      <c r="G186" s="31"/>
      <c r="H186" s="31"/>
      <c r="I186" s="31"/>
      <c r="J186" s="31"/>
      <c r="K186" s="31"/>
      <c r="L186" s="33"/>
      <c r="M186" s="33"/>
      <c r="N186" s="33"/>
      <c r="O186" s="33"/>
      <c r="P186" s="33"/>
      <c r="Q186" s="44"/>
      <c r="R186" s="105"/>
      <c r="S186" s="45"/>
    </row>
    <row r="187" spans="1:19" ht="16.5">
      <c r="A187" s="30"/>
      <c r="B187" s="31"/>
      <c r="C187" s="42"/>
      <c r="D187" s="31"/>
      <c r="E187" s="31"/>
      <c r="F187" s="31"/>
      <c r="G187" s="31"/>
      <c r="H187" s="31"/>
      <c r="I187" s="31"/>
      <c r="J187" s="31"/>
      <c r="K187" s="31"/>
      <c r="L187" s="33"/>
      <c r="M187" s="33"/>
      <c r="N187" s="33"/>
      <c r="O187" s="33"/>
      <c r="P187" s="33"/>
      <c r="Q187" s="44"/>
      <c r="R187" s="105"/>
      <c r="S187" s="45"/>
    </row>
    <row r="188" spans="1:19" ht="16.5">
      <c r="A188" s="30"/>
      <c r="B188" s="31"/>
      <c r="C188" s="42"/>
      <c r="D188" s="31"/>
      <c r="E188" s="31"/>
      <c r="F188" s="31"/>
      <c r="G188" s="31"/>
      <c r="H188" s="31"/>
      <c r="I188" s="31"/>
      <c r="J188" s="31"/>
      <c r="K188" s="31"/>
      <c r="L188" s="33"/>
      <c r="M188" s="33"/>
      <c r="N188" s="33"/>
      <c r="O188" s="33"/>
      <c r="P188" s="33"/>
      <c r="Q188" s="44"/>
      <c r="R188" s="105"/>
      <c r="S188" s="45"/>
    </row>
    <row r="189" spans="1:19" ht="16.5">
      <c r="A189" s="30"/>
      <c r="B189" s="31"/>
      <c r="C189" s="42"/>
      <c r="D189" s="31"/>
      <c r="E189" s="31"/>
      <c r="F189" s="31"/>
      <c r="G189" s="31"/>
      <c r="H189" s="31"/>
      <c r="I189" s="31"/>
      <c r="J189" s="31"/>
      <c r="K189" s="31"/>
      <c r="L189" s="33"/>
      <c r="M189" s="33"/>
      <c r="N189" s="33"/>
      <c r="O189" s="33"/>
      <c r="P189" s="33"/>
      <c r="Q189" s="44"/>
      <c r="R189" s="105"/>
      <c r="S189" s="45"/>
    </row>
    <row r="190" spans="1:19" ht="16.5">
      <c r="A190" s="30"/>
      <c r="B190" s="31"/>
      <c r="C190" s="42"/>
      <c r="D190" s="31"/>
      <c r="E190" s="31"/>
      <c r="F190" s="31"/>
      <c r="G190" s="31"/>
      <c r="H190" s="31"/>
      <c r="I190" s="31"/>
      <c r="J190" s="31"/>
      <c r="K190" s="31"/>
      <c r="L190" s="33"/>
      <c r="M190" s="33"/>
      <c r="N190" s="33"/>
      <c r="O190" s="33"/>
      <c r="P190" s="33"/>
      <c r="Q190" s="44"/>
      <c r="R190" s="105"/>
      <c r="S190" s="45"/>
    </row>
    <row r="191" spans="1:19" ht="16.5">
      <c r="A191" s="30"/>
      <c r="B191" s="31"/>
      <c r="C191" s="42"/>
      <c r="D191" s="31"/>
      <c r="E191" s="31"/>
      <c r="F191" s="31"/>
      <c r="G191" s="31"/>
      <c r="H191" s="31"/>
      <c r="I191" s="31"/>
      <c r="J191" s="31"/>
      <c r="K191" s="31"/>
      <c r="L191" s="33"/>
      <c r="M191" s="33"/>
      <c r="N191" s="33"/>
      <c r="O191" s="33"/>
      <c r="P191" s="33"/>
      <c r="Q191" s="44"/>
      <c r="R191" s="105"/>
      <c r="S191" s="45"/>
    </row>
    <row r="192" spans="1:19" ht="16.5">
      <c r="A192" s="30"/>
      <c r="B192" s="31"/>
      <c r="C192" s="42"/>
      <c r="D192" s="31"/>
      <c r="E192" s="31"/>
      <c r="F192" s="31"/>
      <c r="G192" s="31"/>
      <c r="H192" s="31"/>
      <c r="I192" s="31"/>
      <c r="J192" s="31"/>
      <c r="K192" s="31"/>
      <c r="L192" s="33"/>
      <c r="M192" s="33"/>
      <c r="N192" s="33"/>
      <c r="O192" s="33"/>
      <c r="P192" s="33"/>
      <c r="Q192" s="44"/>
      <c r="R192" s="105"/>
      <c r="S192" s="45"/>
    </row>
    <row r="193" spans="1:19" ht="16.5">
      <c r="A193" s="30"/>
      <c r="B193" s="31"/>
      <c r="C193" s="42"/>
      <c r="D193" s="31"/>
      <c r="E193" s="31"/>
      <c r="F193" s="31"/>
      <c r="G193" s="31"/>
      <c r="H193" s="31"/>
      <c r="I193" s="31"/>
      <c r="J193" s="31"/>
      <c r="K193" s="31"/>
      <c r="L193" s="33"/>
      <c r="M193" s="33"/>
      <c r="N193" s="33"/>
      <c r="O193" s="33"/>
      <c r="P193" s="33"/>
      <c r="Q193" s="44"/>
      <c r="R193" s="105"/>
      <c r="S193" s="45"/>
    </row>
    <row r="194" spans="1:19" ht="16.5">
      <c r="A194" s="30"/>
      <c r="B194" s="31"/>
      <c r="C194" s="42"/>
      <c r="D194" s="31"/>
      <c r="E194" s="31"/>
      <c r="F194" s="31"/>
      <c r="G194" s="31"/>
      <c r="H194" s="31"/>
      <c r="I194" s="31"/>
      <c r="J194" s="31"/>
      <c r="K194" s="31"/>
      <c r="L194" s="33"/>
      <c r="M194" s="33"/>
      <c r="N194" s="33"/>
      <c r="O194" s="33"/>
      <c r="P194" s="33"/>
      <c r="Q194" s="44"/>
      <c r="R194" s="105"/>
      <c r="S194" s="45"/>
    </row>
    <row r="195" spans="1:19" ht="16.5">
      <c r="A195" s="30"/>
      <c r="B195" s="31"/>
      <c r="C195" s="42"/>
      <c r="D195" s="31"/>
      <c r="E195" s="31"/>
      <c r="F195" s="31"/>
      <c r="G195" s="31"/>
      <c r="H195" s="31"/>
      <c r="I195" s="31"/>
      <c r="J195" s="31"/>
      <c r="K195" s="31"/>
      <c r="L195" s="33"/>
      <c r="M195" s="33"/>
      <c r="N195" s="33"/>
      <c r="O195" s="33"/>
      <c r="P195" s="33"/>
      <c r="Q195" s="44"/>
      <c r="R195" s="105"/>
      <c r="S195" s="45"/>
    </row>
    <row r="196" spans="1:19" ht="16.5">
      <c r="A196" s="30"/>
      <c r="B196" s="31"/>
      <c r="C196" s="42"/>
      <c r="D196" s="31"/>
      <c r="E196" s="31"/>
      <c r="F196" s="31"/>
      <c r="G196" s="31"/>
      <c r="H196" s="31"/>
      <c r="I196" s="31"/>
      <c r="J196" s="31"/>
      <c r="K196" s="31"/>
      <c r="L196" s="33"/>
      <c r="M196" s="33"/>
      <c r="N196" s="33"/>
      <c r="O196" s="33"/>
      <c r="P196" s="33"/>
      <c r="Q196" s="34"/>
      <c r="R196" s="34"/>
      <c r="S196" s="35"/>
    </row>
    <row r="197" spans="1:19" ht="16.5">
      <c r="A197" s="30"/>
      <c r="B197" s="31"/>
      <c r="C197" s="42"/>
      <c r="D197" s="31"/>
      <c r="E197" s="31"/>
      <c r="F197" s="31"/>
      <c r="G197" s="31"/>
      <c r="H197" s="31"/>
      <c r="I197" s="31"/>
      <c r="J197" s="31"/>
      <c r="K197" s="31"/>
      <c r="L197" s="33"/>
      <c r="M197" s="33"/>
      <c r="N197" s="33"/>
      <c r="O197" s="33"/>
      <c r="P197" s="33"/>
      <c r="Q197" s="34"/>
      <c r="R197" s="34"/>
      <c r="S197" s="35"/>
    </row>
    <row r="198" spans="1:19" ht="16.5">
      <c r="A198" s="30"/>
      <c r="B198" s="31"/>
      <c r="C198" s="42"/>
      <c r="D198" s="31"/>
      <c r="E198" s="31"/>
      <c r="F198" s="31"/>
      <c r="G198" s="31"/>
      <c r="H198" s="31"/>
      <c r="I198" s="31"/>
      <c r="J198" s="31"/>
      <c r="K198" s="31"/>
      <c r="L198" s="33"/>
      <c r="M198" s="33"/>
      <c r="N198" s="33"/>
      <c r="O198" s="33"/>
      <c r="P198" s="33"/>
      <c r="Q198" s="34"/>
      <c r="R198" s="34"/>
      <c r="S198" s="35"/>
    </row>
    <row r="199" spans="1:19" ht="16.5">
      <c r="A199" s="30"/>
      <c r="B199" s="31"/>
      <c r="C199" s="42"/>
      <c r="D199" s="31"/>
      <c r="E199" s="31"/>
      <c r="F199" s="31"/>
      <c r="G199" s="31"/>
      <c r="H199" s="31"/>
      <c r="I199" s="31"/>
      <c r="J199" s="31"/>
      <c r="K199" s="31"/>
      <c r="L199" s="33"/>
      <c r="M199" s="33"/>
      <c r="N199" s="33"/>
      <c r="O199" s="33"/>
      <c r="P199" s="33"/>
      <c r="Q199" s="34"/>
      <c r="R199" s="34"/>
      <c r="S199" s="35"/>
    </row>
    <row r="200" spans="1:19" ht="16.5">
      <c r="A200" s="30"/>
      <c r="B200" s="31"/>
      <c r="C200" s="42"/>
      <c r="D200" s="31"/>
      <c r="E200" s="31"/>
      <c r="F200" s="31"/>
      <c r="G200" s="31"/>
      <c r="H200" s="31"/>
      <c r="I200" s="31"/>
      <c r="J200" s="31"/>
      <c r="K200" s="31"/>
      <c r="L200" s="33"/>
      <c r="M200" s="33"/>
      <c r="N200" s="33"/>
      <c r="O200" s="33"/>
      <c r="P200" s="33"/>
      <c r="Q200" s="34"/>
      <c r="R200" s="34"/>
      <c r="S200" s="35"/>
    </row>
    <row r="201" spans="1:19" ht="16.5">
      <c r="A201" s="30"/>
      <c r="B201" s="31"/>
      <c r="C201" s="42"/>
      <c r="D201" s="31"/>
      <c r="E201" s="31"/>
      <c r="F201" s="31"/>
      <c r="G201" s="31"/>
      <c r="H201" s="31"/>
      <c r="I201" s="31"/>
      <c r="J201" s="31"/>
      <c r="K201" s="31"/>
      <c r="L201" s="33"/>
      <c r="M201" s="33"/>
      <c r="N201" s="33"/>
      <c r="O201" s="33"/>
      <c r="P201" s="33"/>
      <c r="Q201" s="34"/>
      <c r="R201" s="34"/>
      <c r="S201" s="35"/>
    </row>
    <row r="202" spans="1:19" ht="16.5">
      <c r="A202" s="30"/>
      <c r="B202" s="31"/>
      <c r="C202" s="42"/>
      <c r="D202" s="31"/>
      <c r="E202" s="31"/>
      <c r="F202" s="31"/>
      <c r="G202" s="31"/>
      <c r="H202" s="31"/>
      <c r="I202" s="31"/>
      <c r="J202" s="31"/>
      <c r="K202" s="31"/>
      <c r="L202" s="33"/>
      <c r="M202" s="33"/>
      <c r="N202" s="33"/>
      <c r="O202" s="33"/>
      <c r="P202" s="33"/>
      <c r="Q202" s="34"/>
      <c r="R202" s="34"/>
      <c r="S202" s="35"/>
    </row>
    <row r="203" spans="1:19" ht="16.5">
      <c r="A203" s="30"/>
      <c r="B203" s="31"/>
      <c r="C203" s="42"/>
      <c r="D203" s="31"/>
      <c r="E203" s="31"/>
      <c r="F203" s="31"/>
      <c r="G203" s="31"/>
      <c r="H203" s="31"/>
      <c r="I203" s="31"/>
      <c r="J203" s="31"/>
      <c r="K203" s="31"/>
      <c r="L203" s="33"/>
      <c r="M203" s="33"/>
      <c r="N203" s="33"/>
      <c r="O203" s="33"/>
      <c r="P203" s="33"/>
      <c r="Q203" s="34"/>
      <c r="R203" s="34"/>
      <c r="S203" s="35"/>
    </row>
    <row r="204" spans="1:19" ht="16.5">
      <c r="A204" s="30"/>
      <c r="B204" s="31"/>
      <c r="C204" s="42"/>
      <c r="D204" s="31"/>
      <c r="E204" s="31"/>
      <c r="F204" s="31"/>
      <c r="G204" s="31"/>
      <c r="H204" s="31"/>
      <c r="I204" s="31"/>
      <c r="J204" s="31"/>
      <c r="K204" s="31"/>
      <c r="L204" s="33"/>
      <c r="M204" s="33"/>
      <c r="N204" s="33"/>
      <c r="O204" s="33"/>
      <c r="P204" s="33"/>
      <c r="Q204" s="34"/>
      <c r="R204" s="34"/>
      <c r="S204" s="35"/>
    </row>
    <row r="205" spans="1:19" ht="16.5">
      <c r="A205" s="30"/>
      <c r="B205" s="31"/>
      <c r="C205" s="42"/>
      <c r="D205" s="31"/>
      <c r="E205" s="31"/>
      <c r="F205" s="31"/>
      <c r="G205" s="31"/>
      <c r="H205" s="31"/>
      <c r="I205" s="31"/>
      <c r="J205" s="31"/>
      <c r="K205" s="31"/>
      <c r="L205" s="33"/>
      <c r="M205" s="33"/>
      <c r="N205" s="33"/>
      <c r="O205" s="33"/>
      <c r="P205" s="33"/>
      <c r="Q205" s="34"/>
      <c r="R205" s="34"/>
      <c r="S205" s="35"/>
    </row>
    <row r="206" spans="1:19" ht="16.5">
      <c r="A206" s="30"/>
      <c r="B206" s="31"/>
      <c r="C206" s="42"/>
      <c r="D206" s="31"/>
      <c r="E206" s="31"/>
      <c r="F206" s="31"/>
      <c r="G206" s="31"/>
      <c r="H206" s="31"/>
      <c r="I206" s="31"/>
      <c r="J206" s="31"/>
      <c r="K206" s="31"/>
      <c r="L206" s="33"/>
      <c r="M206" s="33"/>
      <c r="N206" s="33"/>
      <c r="O206" s="33"/>
      <c r="P206" s="33"/>
      <c r="Q206" s="34"/>
      <c r="R206" s="34"/>
      <c r="S206" s="35"/>
    </row>
    <row r="207" spans="1:19" ht="16.5">
      <c r="A207" s="30"/>
      <c r="B207" s="31"/>
      <c r="C207" s="42"/>
      <c r="D207" s="31"/>
      <c r="E207" s="31"/>
      <c r="F207" s="31"/>
      <c r="G207" s="31"/>
      <c r="H207" s="31"/>
      <c r="I207" s="31"/>
      <c r="J207" s="31"/>
      <c r="K207" s="31"/>
      <c r="L207" s="33"/>
      <c r="M207" s="33"/>
      <c r="N207" s="33"/>
      <c r="O207" s="33"/>
      <c r="P207" s="33"/>
      <c r="Q207" s="34"/>
      <c r="R207" s="34"/>
      <c r="S207" s="35"/>
    </row>
    <row r="208" spans="1:19" ht="16.5">
      <c r="A208" s="30"/>
      <c r="B208" s="31"/>
      <c r="C208" s="42"/>
      <c r="D208" s="31"/>
      <c r="E208" s="31"/>
      <c r="F208" s="31"/>
      <c r="G208" s="31"/>
      <c r="H208" s="31"/>
      <c r="I208" s="31"/>
      <c r="J208" s="31"/>
      <c r="K208" s="31"/>
      <c r="L208" s="33"/>
      <c r="M208" s="33"/>
      <c r="N208" s="33"/>
      <c r="O208" s="33"/>
      <c r="P208" s="33"/>
      <c r="Q208" s="34"/>
      <c r="R208" s="34"/>
      <c r="S208" s="35"/>
    </row>
    <row r="209" spans="1:19" ht="16.5">
      <c r="A209" s="30"/>
      <c r="B209" s="31"/>
      <c r="C209" s="42"/>
      <c r="D209" s="31"/>
      <c r="E209" s="31"/>
      <c r="F209" s="31"/>
      <c r="G209" s="31"/>
      <c r="H209" s="31"/>
      <c r="I209" s="31"/>
      <c r="J209" s="31"/>
      <c r="K209" s="31"/>
      <c r="L209" s="33"/>
      <c r="M209" s="33"/>
      <c r="N209" s="33"/>
      <c r="O209" s="33"/>
      <c r="P209" s="33"/>
      <c r="Q209" s="34"/>
      <c r="R209" s="34"/>
      <c r="S209" s="35"/>
    </row>
    <row r="210" spans="1:19" ht="16.5">
      <c r="A210" s="30"/>
      <c r="B210" s="31"/>
      <c r="C210" s="42"/>
      <c r="D210" s="31"/>
      <c r="E210" s="31"/>
      <c r="F210" s="31"/>
      <c r="G210" s="31"/>
      <c r="H210" s="31"/>
      <c r="I210" s="31"/>
      <c r="J210" s="31"/>
      <c r="K210" s="31"/>
      <c r="L210" s="33"/>
      <c r="M210" s="33"/>
      <c r="N210" s="33"/>
      <c r="O210" s="33"/>
      <c r="P210" s="33"/>
      <c r="Q210" s="34"/>
      <c r="R210" s="34"/>
      <c r="S210" s="35"/>
    </row>
    <row r="211" spans="1:19" ht="16.5">
      <c r="A211" s="30"/>
      <c r="B211" s="31"/>
      <c r="C211" s="42"/>
      <c r="D211" s="31"/>
      <c r="E211" s="31"/>
      <c r="F211" s="31"/>
      <c r="G211" s="31"/>
      <c r="H211" s="31"/>
      <c r="I211" s="31"/>
      <c r="J211" s="31"/>
      <c r="K211" s="31"/>
      <c r="L211" s="33"/>
      <c r="M211" s="33"/>
      <c r="N211" s="33"/>
      <c r="O211" s="33"/>
      <c r="P211" s="33"/>
      <c r="Q211" s="34"/>
      <c r="R211" s="34"/>
      <c r="S211" s="35"/>
    </row>
    <row r="212" spans="1:19" ht="16.5">
      <c r="A212" s="30"/>
      <c r="B212" s="31"/>
      <c r="C212" s="42"/>
      <c r="D212" s="31"/>
      <c r="E212" s="31"/>
      <c r="F212" s="31"/>
      <c r="G212" s="31"/>
      <c r="H212" s="31"/>
      <c r="I212" s="31"/>
      <c r="J212" s="31"/>
      <c r="K212" s="31"/>
      <c r="L212" s="33"/>
      <c r="M212" s="33"/>
      <c r="N212" s="33"/>
      <c r="O212" s="33"/>
      <c r="P212" s="33"/>
      <c r="Q212" s="34"/>
      <c r="R212" s="34"/>
      <c r="S212" s="35"/>
    </row>
    <row r="213" spans="1:19" ht="16.5">
      <c r="A213" s="30"/>
      <c r="B213" s="31"/>
      <c r="C213" s="42"/>
      <c r="D213" s="31"/>
      <c r="E213" s="31"/>
      <c r="F213" s="31"/>
      <c r="G213" s="31"/>
      <c r="H213" s="31"/>
      <c r="I213" s="31"/>
      <c r="J213" s="31"/>
      <c r="K213" s="31"/>
      <c r="L213" s="33"/>
      <c r="M213" s="33"/>
      <c r="N213" s="33"/>
      <c r="O213" s="33"/>
      <c r="P213" s="33"/>
      <c r="Q213" s="34"/>
      <c r="R213" s="34"/>
      <c r="S213" s="35"/>
    </row>
    <row r="214" spans="1:19" ht="16.5">
      <c r="A214" s="30"/>
      <c r="B214" s="31"/>
      <c r="C214" s="42"/>
      <c r="D214" s="31"/>
      <c r="E214" s="31"/>
      <c r="F214" s="31"/>
      <c r="G214" s="31"/>
      <c r="H214" s="31"/>
      <c r="I214" s="31"/>
      <c r="J214" s="31"/>
      <c r="K214" s="31"/>
      <c r="L214" s="33"/>
      <c r="M214" s="33"/>
      <c r="N214" s="33"/>
      <c r="O214" s="33"/>
      <c r="P214" s="33"/>
      <c r="Q214" s="34"/>
      <c r="R214" s="34"/>
      <c r="S214" s="35"/>
    </row>
    <row r="215" spans="1:19" ht="16.5">
      <c r="A215" s="30"/>
      <c r="B215" s="31"/>
      <c r="C215" s="42"/>
      <c r="D215" s="31"/>
      <c r="E215" s="31"/>
      <c r="F215" s="31"/>
      <c r="G215" s="31"/>
      <c r="H215" s="31"/>
      <c r="I215" s="31"/>
      <c r="J215" s="31"/>
      <c r="K215" s="31"/>
      <c r="L215" s="33"/>
      <c r="M215" s="33"/>
      <c r="N215" s="33"/>
      <c r="O215" s="33"/>
      <c r="P215" s="33"/>
      <c r="Q215" s="34"/>
      <c r="R215" s="34"/>
      <c r="S215" s="35"/>
    </row>
    <row r="216" spans="1:19" ht="16.5">
      <c r="A216" s="30"/>
      <c r="B216" s="31"/>
      <c r="C216" s="42"/>
      <c r="D216" s="31"/>
      <c r="E216" s="31"/>
      <c r="F216" s="31"/>
      <c r="G216" s="31"/>
      <c r="H216" s="31"/>
      <c r="I216" s="31"/>
      <c r="J216" s="31"/>
      <c r="K216" s="31"/>
      <c r="L216" s="33"/>
      <c r="M216" s="33"/>
      <c r="N216" s="33"/>
      <c r="O216" s="33"/>
      <c r="P216" s="33"/>
      <c r="Q216" s="34"/>
      <c r="R216" s="34"/>
      <c r="S216" s="35"/>
    </row>
    <row r="217" spans="1:19" ht="16.5">
      <c r="A217" s="30"/>
      <c r="B217" s="31"/>
      <c r="C217" s="42"/>
      <c r="D217" s="31"/>
      <c r="E217" s="31"/>
      <c r="F217" s="31"/>
      <c r="G217" s="31"/>
      <c r="H217" s="31"/>
      <c r="I217" s="31"/>
      <c r="J217" s="31"/>
      <c r="K217" s="31"/>
      <c r="L217" s="33"/>
      <c r="M217" s="33"/>
      <c r="N217" s="33"/>
      <c r="O217" s="33"/>
      <c r="P217" s="33"/>
      <c r="Q217" s="34"/>
      <c r="R217" s="34"/>
      <c r="S217" s="35"/>
    </row>
    <row r="218" spans="1:19" ht="16.5">
      <c r="A218" s="30"/>
      <c r="B218" s="31"/>
      <c r="C218" s="42"/>
      <c r="D218" s="31"/>
      <c r="E218" s="31"/>
      <c r="F218" s="31"/>
      <c r="G218" s="31"/>
      <c r="H218" s="31"/>
      <c r="I218" s="31"/>
      <c r="J218" s="31"/>
      <c r="K218" s="31"/>
      <c r="L218" s="33"/>
      <c r="M218" s="33"/>
      <c r="N218" s="33"/>
      <c r="O218" s="33"/>
      <c r="P218" s="33"/>
      <c r="Q218" s="34"/>
      <c r="R218" s="34"/>
      <c r="S218" s="35"/>
    </row>
    <row r="219" spans="1:19" ht="16.5">
      <c r="A219" s="30"/>
      <c r="B219" s="31"/>
      <c r="C219" s="42"/>
      <c r="D219" s="31"/>
      <c r="E219" s="31"/>
      <c r="F219" s="31"/>
      <c r="G219" s="31"/>
      <c r="H219" s="31"/>
      <c r="I219" s="31"/>
      <c r="J219" s="31"/>
      <c r="K219" s="31"/>
      <c r="L219" s="33"/>
      <c r="M219" s="33"/>
      <c r="N219" s="33"/>
      <c r="O219" s="33"/>
      <c r="P219" s="33"/>
      <c r="Q219" s="34"/>
      <c r="R219" s="34"/>
      <c r="S219" s="35"/>
    </row>
    <row r="220" spans="1:19" ht="16.5">
      <c r="A220" s="30"/>
      <c r="B220" s="31"/>
      <c r="C220" s="42"/>
      <c r="D220" s="31"/>
      <c r="E220" s="31"/>
      <c r="F220" s="31"/>
      <c r="G220" s="31"/>
      <c r="H220" s="31"/>
      <c r="I220" s="31"/>
      <c r="J220" s="31"/>
      <c r="K220" s="31"/>
      <c r="L220" s="33"/>
      <c r="M220" s="33"/>
      <c r="N220" s="33"/>
      <c r="O220" s="33"/>
      <c r="P220" s="33"/>
      <c r="Q220" s="34"/>
      <c r="R220" s="34"/>
      <c r="S220" s="35"/>
    </row>
    <row r="221" spans="1:19" ht="16.5">
      <c r="A221" s="30"/>
      <c r="B221" s="31"/>
      <c r="C221" s="42"/>
      <c r="D221" s="31"/>
      <c r="E221" s="31"/>
      <c r="F221" s="31"/>
      <c r="G221" s="31"/>
      <c r="H221" s="31"/>
      <c r="I221" s="31"/>
      <c r="J221" s="31"/>
      <c r="K221" s="31"/>
      <c r="L221" s="33"/>
      <c r="M221" s="33"/>
      <c r="N221" s="33"/>
      <c r="O221" s="33"/>
      <c r="P221" s="33"/>
      <c r="Q221" s="34"/>
      <c r="R221" s="34"/>
      <c r="S221" s="35"/>
    </row>
    <row r="222" spans="1:19" ht="16.5">
      <c r="A222" s="30"/>
      <c r="B222" s="31"/>
      <c r="C222" s="42"/>
      <c r="D222" s="31"/>
      <c r="E222" s="31"/>
      <c r="F222" s="31"/>
      <c r="G222" s="31"/>
      <c r="H222" s="31"/>
      <c r="I222" s="31"/>
      <c r="J222" s="31"/>
      <c r="K222" s="31"/>
      <c r="L222" s="33"/>
      <c r="M222" s="33"/>
      <c r="N222" s="33"/>
      <c r="O222" s="33"/>
      <c r="P222" s="33"/>
      <c r="Q222" s="34"/>
      <c r="R222" s="34"/>
      <c r="S222" s="35"/>
    </row>
    <row r="223" spans="1:19" ht="16.5">
      <c r="A223" s="30"/>
      <c r="B223" s="31"/>
      <c r="C223" s="42"/>
      <c r="D223" s="31"/>
      <c r="E223" s="31"/>
      <c r="F223" s="31"/>
      <c r="G223" s="31"/>
      <c r="H223" s="31"/>
      <c r="I223" s="31"/>
      <c r="J223" s="31"/>
      <c r="K223" s="31"/>
      <c r="L223" s="33"/>
      <c r="M223" s="33"/>
      <c r="N223" s="33"/>
      <c r="O223" s="33"/>
      <c r="P223" s="33"/>
      <c r="Q223" s="34"/>
      <c r="R223" s="34"/>
      <c r="S223" s="35"/>
    </row>
    <row r="224" spans="1:19" ht="16.5">
      <c r="A224" s="30"/>
      <c r="B224" s="31"/>
      <c r="C224" s="42"/>
      <c r="D224" s="31"/>
      <c r="E224" s="31"/>
      <c r="F224" s="31"/>
      <c r="G224" s="31"/>
      <c r="H224" s="31"/>
      <c r="I224" s="31"/>
      <c r="J224" s="31"/>
      <c r="K224" s="31"/>
      <c r="L224" s="33"/>
      <c r="M224" s="33"/>
      <c r="N224" s="33"/>
      <c r="O224" s="33"/>
      <c r="P224" s="33"/>
      <c r="Q224" s="34"/>
      <c r="R224" s="34"/>
      <c r="S224" s="35"/>
    </row>
    <row r="225" spans="1:19" ht="16.5">
      <c r="A225" s="30"/>
      <c r="B225" s="31"/>
      <c r="C225" s="42"/>
      <c r="D225" s="31"/>
      <c r="E225" s="31"/>
      <c r="F225" s="31"/>
      <c r="G225" s="31"/>
      <c r="H225" s="31"/>
      <c r="I225" s="31"/>
      <c r="J225" s="31"/>
      <c r="K225" s="31"/>
      <c r="L225" s="33"/>
      <c r="M225" s="33"/>
      <c r="N225" s="33"/>
      <c r="O225" s="33"/>
      <c r="P225" s="33"/>
      <c r="Q225" s="34"/>
      <c r="R225" s="34"/>
      <c r="S225" s="35"/>
    </row>
    <row r="226" spans="1:19" ht="16.5">
      <c r="A226" s="30"/>
      <c r="B226" s="31"/>
      <c r="C226" s="42"/>
      <c r="D226" s="31"/>
      <c r="E226" s="31"/>
      <c r="F226" s="31"/>
      <c r="G226" s="31"/>
      <c r="H226" s="31"/>
      <c r="I226" s="31"/>
      <c r="J226" s="31"/>
      <c r="K226" s="31"/>
      <c r="L226" s="33"/>
      <c r="M226" s="33"/>
      <c r="N226" s="33"/>
      <c r="O226" s="33"/>
      <c r="P226" s="33"/>
      <c r="Q226" s="34"/>
      <c r="R226" s="34"/>
      <c r="S226" s="35"/>
    </row>
    <row r="227" spans="1:19" ht="16.5">
      <c r="A227" s="30"/>
      <c r="B227" s="31"/>
      <c r="C227" s="42"/>
      <c r="D227" s="31"/>
      <c r="E227" s="31"/>
      <c r="F227" s="31"/>
      <c r="G227" s="31"/>
      <c r="H227" s="31"/>
      <c r="I227" s="31"/>
      <c r="J227" s="31"/>
      <c r="K227" s="31"/>
      <c r="L227" s="33"/>
      <c r="M227" s="33"/>
      <c r="N227" s="33"/>
      <c r="O227" s="33"/>
      <c r="P227" s="33"/>
      <c r="Q227" s="34"/>
      <c r="R227" s="34"/>
      <c r="S227" s="35"/>
    </row>
    <row r="228" spans="1:19" ht="16.5">
      <c r="A228" s="30"/>
      <c r="B228" s="31"/>
      <c r="C228" s="42"/>
      <c r="D228" s="31"/>
      <c r="E228" s="31"/>
      <c r="F228" s="31"/>
      <c r="G228" s="31"/>
      <c r="H228" s="31"/>
      <c r="I228" s="31"/>
      <c r="J228" s="31"/>
      <c r="K228" s="31"/>
      <c r="L228" s="33"/>
      <c r="M228" s="33"/>
      <c r="N228" s="33"/>
      <c r="O228" s="33"/>
      <c r="P228" s="33"/>
      <c r="Q228" s="34"/>
      <c r="R228" s="34"/>
      <c r="S228" s="35"/>
    </row>
    <row r="229" spans="1:19" ht="16.5">
      <c r="A229" s="30"/>
      <c r="B229" s="31"/>
      <c r="C229" s="42"/>
      <c r="D229" s="31"/>
      <c r="E229" s="31"/>
      <c r="F229" s="31"/>
      <c r="G229" s="31"/>
      <c r="H229" s="31"/>
      <c r="I229" s="31"/>
      <c r="J229" s="31"/>
      <c r="K229" s="31"/>
      <c r="L229" s="33"/>
      <c r="M229" s="33"/>
      <c r="N229" s="33"/>
      <c r="O229" s="33"/>
      <c r="P229" s="33"/>
      <c r="Q229" s="34"/>
      <c r="R229" s="34"/>
      <c r="S229" s="35"/>
    </row>
    <row r="230" spans="1:19" ht="16.5">
      <c r="A230" s="30"/>
      <c r="B230" s="31"/>
      <c r="C230" s="42"/>
      <c r="D230" s="31"/>
      <c r="E230" s="31"/>
      <c r="F230" s="31"/>
      <c r="G230" s="31"/>
      <c r="H230" s="31"/>
      <c r="I230" s="31"/>
      <c r="J230" s="31"/>
      <c r="K230" s="31"/>
      <c r="L230" s="33"/>
      <c r="M230" s="33"/>
      <c r="N230" s="33"/>
      <c r="O230" s="33"/>
      <c r="P230" s="33"/>
      <c r="Q230" s="34"/>
      <c r="R230" s="34"/>
      <c r="S230" s="35"/>
    </row>
    <row r="231" spans="1:19" ht="16.5">
      <c r="A231" s="30"/>
      <c r="B231" s="31"/>
      <c r="C231" s="42"/>
      <c r="D231" s="31"/>
      <c r="E231" s="31"/>
      <c r="F231" s="31"/>
      <c r="G231" s="31"/>
      <c r="H231" s="31"/>
      <c r="I231" s="31"/>
      <c r="J231" s="31"/>
      <c r="K231" s="31"/>
      <c r="L231" s="33"/>
      <c r="M231" s="33"/>
      <c r="N231" s="33"/>
      <c r="O231" s="33"/>
      <c r="P231" s="33"/>
      <c r="Q231" s="34"/>
      <c r="R231" s="34"/>
      <c r="S231" s="35"/>
    </row>
    <row r="232" spans="1:19" ht="16.5">
      <c r="A232" s="30"/>
      <c r="B232" s="31"/>
      <c r="C232" s="42"/>
      <c r="D232" s="31"/>
      <c r="E232" s="31"/>
      <c r="F232" s="31"/>
      <c r="G232" s="31"/>
      <c r="H232" s="31"/>
      <c r="I232" s="31"/>
      <c r="J232" s="31"/>
      <c r="K232" s="31"/>
      <c r="L232" s="33"/>
      <c r="M232" s="33"/>
      <c r="N232" s="33"/>
      <c r="O232" s="33"/>
      <c r="P232" s="33"/>
      <c r="Q232" s="34"/>
      <c r="R232" s="34"/>
      <c r="S232" s="35"/>
    </row>
    <row r="233" spans="1:19" ht="16.5">
      <c r="A233" s="30"/>
      <c r="B233" s="31"/>
      <c r="C233" s="42"/>
      <c r="D233" s="31"/>
      <c r="E233" s="31"/>
      <c r="F233" s="31"/>
      <c r="G233" s="31"/>
      <c r="H233" s="31"/>
      <c r="I233" s="31"/>
      <c r="J233" s="31"/>
      <c r="K233" s="31"/>
      <c r="L233" s="33"/>
      <c r="M233" s="33"/>
      <c r="N233" s="33"/>
      <c r="O233" s="33"/>
      <c r="P233" s="33"/>
      <c r="Q233" s="34"/>
      <c r="R233" s="34"/>
      <c r="S233" s="35"/>
    </row>
    <row r="234" spans="1:19" ht="16.5">
      <c r="A234" s="30"/>
      <c r="B234" s="31"/>
      <c r="C234" s="42"/>
      <c r="D234" s="31"/>
      <c r="E234" s="31"/>
      <c r="F234" s="31"/>
      <c r="G234" s="31"/>
      <c r="H234" s="31"/>
      <c r="I234" s="31"/>
      <c r="J234" s="31"/>
      <c r="K234" s="31"/>
      <c r="L234" s="33"/>
      <c r="M234" s="33"/>
      <c r="N234" s="33"/>
      <c r="O234" s="33"/>
      <c r="P234" s="33"/>
      <c r="Q234" s="34"/>
      <c r="R234" s="34"/>
      <c r="S234" s="35"/>
    </row>
    <row r="235" spans="1:19" ht="16.5">
      <c r="A235" s="30"/>
      <c r="B235" s="31"/>
      <c r="C235" s="42"/>
      <c r="D235" s="31"/>
      <c r="E235" s="31"/>
      <c r="F235" s="31"/>
      <c r="G235" s="31"/>
      <c r="H235" s="31"/>
      <c r="I235" s="31"/>
      <c r="J235" s="31"/>
      <c r="K235" s="31"/>
      <c r="L235" s="33"/>
      <c r="M235" s="33"/>
      <c r="N235" s="33"/>
      <c r="O235" s="33"/>
      <c r="P235" s="33"/>
      <c r="Q235" s="34"/>
      <c r="R235" s="34"/>
      <c r="S235" s="35"/>
    </row>
    <row r="236" spans="1:19" ht="16.5">
      <c r="A236" s="30"/>
      <c r="B236" s="31"/>
      <c r="C236" s="42"/>
      <c r="D236" s="31"/>
      <c r="E236" s="31"/>
      <c r="F236" s="31"/>
      <c r="G236" s="31"/>
      <c r="H236" s="31"/>
      <c r="I236" s="31"/>
      <c r="J236" s="31"/>
      <c r="K236" s="31"/>
      <c r="L236" s="33"/>
      <c r="M236" s="33"/>
      <c r="N236" s="33"/>
      <c r="O236" s="33"/>
      <c r="P236" s="33"/>
      <c r="Q236" s="34"/>
      <c r="R236" s="34"/>
      <c r="S236" s="35"/>
    </row>
    <row r="237" spans="1:19" ht="16.5">
      <c r="A237" s="30"/>
      <c r="B237" s="31"/>
      <c r="C237" s="42"/>
      <c r="D237" s="31"/>
      <c r="E237" s="31"/>
      <c r="F237" s="31"/>
      <c r="G237" s="31"/>
      <c r="H237" s="31"/>
      <c r="I237" s="31"/>
      <c r="J237" s="31"/>
      <c r="K237" s="31"/>
      <c r="L237" s="33"/>
      <c r="M237" s="33"/>
      <c r="N237" s="33"/>
      <c r="O237" s="33"/>
      <c r="P237" s="33"/>
      <c r="Q237" s="34"/>
      <c r="R237" s="34"/>
      <c r="S237" s="35"/>
    </row>
    <row r="238" spans="1:19" ht="16.5">
      <c r="A238" s="30"/>
      <c r="B238" s="31"/>
      <c r="C238" s="42"/>
      <c r="D238" s="31"/>
      <c r="E238" s="31"/>
      <c r="F238" s="31"/>
      <c r="G238" s="31"/>
      <c r="H238" s="31"/>
      <c r="I238" s="31"/>
      <c r="J238" s="31"/>
      <c r="K238" s="31"/>
      <c r="L238" s="33"/>
      <c r="M238" s="33"/>
      <c r="N238" s="33"/>
      <c r="O238" s="33"/>
      <c r="P238" s="33"/>
      <c r="Q238" s="34"/>
      <c r="R238" s="34"/>
      <c r="S238" s="35"/>
    </row>
    <row r="239" spans="1:19" ht="16.5">
      <c r="A239" s="30"/>
      <c r="B239" s="31"/>
      <c r="C239" s="42"/>
      <c r="D239" s="31"/>
      <c r="E239" s="31"/>
      <c r="F239" s="31"/>
      <c r="G239" s="31"/>
      <c r="H239" s="31"/>
      <c r="I239" s="31"/>
      <c r="J239" s="31"/>
      <c r="K239" s="31"/>
      <c r="L239" s="33"/>
      <c r="M239" s="33"/>
      <c r="N239" s="33"/>
      <c r="O239" s="33"/>
      <c r="P239" s="33"/>
      <c r="Q239" s="34"/>
      <c r="R239" s="34"/>
      <c r="S239" s="35"/>
    </row>
    <row r="240" spans="1:19" ht="16.5">
      <c r="A240" s="30"/>
      <c r="B240" s="31"/>
      <c r="C240" s="42"/>
      <c r="D240" s="31"/>
      <c r="E240" s="31"/>
      <c r="F240" s="31"/>
      <c r="G240" s="31"/>
      <c r="H240" s="31"/>
      <c r="I240" s="31"/>
      <c r="J240" s="31"/>
      <c r="K240" s="31"/>
      <c r="L240" s="33"/>
      <c r="M240" s="33"/>
      <c r="N240" s="33"/>
      <c r="O240" s="33"/>
      <c r="P240" s="33"/>
      <c r="Q240" s="34"/>
      <c r="R240" s="34"/>
      <c r="S240" s="35"/>
    </row>
    <row r="241" spans="1:19" ht="16.5">
      <c r="A241" s="30"/>
      <c r="B241" s="31"/>
      <c r="C241" s="42"/>
      <c r="D241" s="31"/>
      <c r="E241" s="31"/>
      <c r="F241" s="31"/>
      <c r="G241" s="31"/>
      <c r="H241" s="31"/>
      <c r="I241" s="31"/>
      <c r="J241" s="31"/>
      <c r="K241" s="31"/>
      <c r="L241" s="33"/>
      <c r="M241" s="33"/>
      <c r="N241" s="33"/>
      <c r="O241" s="33"/>
      <c r="P241" s="33"/>
      <c r="Q241" s="34"/>
      <c r="R241" s="34"/>
      <c r="S241" s="35"/>
    </row>
    <row r="242" spans="1:19" ht="16.5">
      <c r="A242" s="30"/>
      <c r="B242" s="31"/>
      <c r="C242" s="42"/>
      <c r="D242" s="31"/>
      <c r="E242" s="31"/>
      <c r="F242" s="31"/>
      <c r="G242" s="31"/>
      <c r="H242" s="31"/>
      <c r="I242" s="31"/>
      <c r="J242" s="31"/>
      <c r="K242" s="31"/>
      <c r="L242" s="33"/>
      <c r="M242" s="33"/>
      <c r="N242" s="33"/>
      <c r="O242" s="33"/>
      <c r="P242" s="33"/>
      <c r="Q242" s="34"/>
      <c r="R242" s="34"/>
      <c r="S242" s="35"/>
    </row>
    <row r="243" spans="1:19" ht="16.5">
      <c r="A243" s="30"/>
      <c r="B243" s="31"/>
      <c r="C243" s="42"/>
      <c r="D243" s="31"/>
      <c r="E243" s="31"/>
      <c r="F243" s="31"/>
      <c r="G243" s="31"/>
      <c r="H243" s="31"/>
      <c r="I243" s="31"/>
      <c r="J243" s="31"/>
      <c r="K243" s="31"/>
      <c r="L243" s="33"/>
      <c r="M243" s="33"/>
      <c r="N243" s="33"/>
      <c r="O243" s="33"/>
      <c r="P243" s="33"/>
      <c r="Q243" s="34"/>
      <c r="R243" s="34"/>
      <c r="S243" s="35"/>
    </row>
    <row r="244" spans="1:19" ht="16.5">
      <c r="A244" s="30"/>
      <c r="B244" s="31"/>
      <c r="C244" s="42"/>
      <c r="D244" s="31"/>
      <c r="E244" s="31"/>
      <c r="F244" s="31"/>
      <c r="G244" s="31"/>
      <c r="H244" s="31"/>
      <c r="I244" s="31"/>
      <c r="J244" s="31"/>
      <c r="K244" s="31"/>
      <c r="L244" s="33"/>
      <c r="M244" s="33"/>
      <c r="N244" s="33"/>
      <c r="O244" s="33"/>
      <c r="P244" s="33"/>
      <c r="Q244" s="34"/>
      <c r="R244" s="34"/>
      <c r="S244" s="35"/>
    </row>
    <row r="245" spans="1:19" ht="16.5">
      <c r="A245" s="30"/>
      <c r="B245" s="31"/>
      <c r="C245" s="42"/>
      <c r="D245" s="31"/>
      <c r="E245" s="31"/>
      <c r="F245" s="31"/>
      <c r="G245" s="31"/>
      <c r="H245" s="31"/>
      <c r="I245" s="31"/>
      <c r="J245" s="31"/>
      <c r="K245" s="31"/>
      <c r="L245" s="33"/>
      <c r="M245" s="33"/>
      <c r="N245" s="33"/>
      <c r="O245" s="33"/>
      <c r="P245" s="33"/>
      <c r="Q245" s="34"/>
      <c r="R245" s="34"/>
      <c r="S245" s="35"/>
    </row>
    <row r="246" spans="1:19" ht="16.5">
      <c r="A246" s="30"/>
      <c r="B246" s="31"/>
      <c r="C246" s="42"/>
      <c r="D246" s="31"/>
      <c r="E246" s="31"/>
      <c r="F246" s="31"/>
      <c r="G246" s="31"/>
      <c r="H246" s="31"/>
      <c r="I246" s="31"/>
      <c r="J246" s="31"/>
      <c r="K246" s="31"/>
      <c r="L246" s="33"/>
      <c r="M246" s="33"/>
      <c r="N246" s="33"/>
      <c r="O246" s="33"/>
      <c r="P246" s="33"/>
      <c r="Q246" s="34"/>
      <c r="R246" s="34"/>
      <c r="S246" s="35"/>
    </row>
    <row r="247" spans="1:19" ht="16.5">
      <c r="A247" s="30"/>
      <c r="B247" s="31"/>
      <c r="C247" s="42"/>
      <c r="D247" s="31"/>
      <c r="E247" s="31"/>
      <c r="F247" s="31"/>
      <c r="G247" s="31"/>
      <c r="H247" s="31"/>
      <c r="I247" s="31"/>
      <c r="J247" s="31"/>
      <c r="K247" s="31"/>
      <c r="L247" s="33"/>
      <c r="M247" s="33"/>
      <c r="N247" s="33"/>
      <c r="O247" s="33"/>
      <c r="P247" s="33"/>
      <c r="Q247" s="34"/>
      <c r="R247" s="34"/>
      <c r="S247" s="35"/>
    </row>
    <row r="248" spans="1:19" ht="16.5">
      <c r="A248" s="30"/>
      <c r="B248" s="31"/>
      <c r="C248" s="42"/>
      <c r="D248" s="31"/>
      <c r="E248" s="31"/>
      <c r="F248" s="31"/>
      <c r="G248" s="31"/>
      <c r="H248" s="31"/>
      <c r="I248" s="31"/>
      <c r="J248" s="31"/>
      <c r="K248" s="31"/>
      <c r="L248" s="33"/>
      <c r="M248" s="33"/>
      <c r="N248" s="33"/>
      <c r="O248" s="33"/>
      <c r="P248" s="33"/>
      <c r="Q248" s="34"/>
      <c r="R248" s="34"/>
      <c r="S248" s="35"/>
    </row>
    <row r="249" spans="1:19" ht="16.5">
      <c r="A249" s="30"/>
      <c r="B249" s="31"/>
      <c r="C249" s="42"/>
      <c r="D249" s="31"/>
      <c r="E249" s="31"/>
      <c r="F249" s="31"/>
      <c r="G249" s="31"/>
      <c r="H249" s="31"/>
      <c r="I249" s="31"/>
      <c r="J249" s="31"/>
      <c r="K249" s="31"/>
      <c r="L249" s="33"/>
      <c r="M249" s="33"/>
      <c r="N249" s="33"/>
      <c r="O249" s="33"/>
      <c r="P249" s="33"/>
      <c r="Q249" s="34"/>
      <c r="R249" s="34"/>
      <c r="S249" s="35"/>
    </row>
    <row r="250" spans="1:19" ht="16.5">
      <c r="A250" s="30"/>
      <c r="B250" s="31"/>
      <c r="C250" s="42"/>
      <c r="D250" s="31"/>
      <c r="E250" s="31"/>
      <c r="F250" s="31"/>
      <c r="G250" s="31"/>
      <c r="H250" s="31"/>
      <c r="I250" s="31"/>
      <c r="J250" s="31"/>
      <c r="K250" s="31"/>
      <c r="L250" s="33"/>
      <c r="M250" s="33"/>
      <c r="N250" s="33"/>
      <c r="O250" s="33"/>
      <c r="P250" s="33"/>
      <c r="Q250" s="34"/>
      <c r="R250" s="34"/>
      <c r="S250" s="35"/>
    </row>
    <row r="251" spans="1:19" ht="16.5">
      <c r="A251" s="30"/>
      <c r="B251" s="31"/>
      <c r="C251" s="42"/>
      <c r="D251" s="31"/>
      <c r="E251" s="31"/>
      <c r="F251" s="31"/>
      <c r="G251" s="31"/>
      <c r="H251" s="31"/>
      <c r="I251" s="31"/>
      <c r="J251" s="31"/>
      <c r="K251" s="31"/>
      <c r="L251" s="33"/>
      <c r="M251" s="33"/>
      <c r="N251" s="33"/>
      <c r="O251" s="33"/>
      <c r="P251" s="33"/>
      <c r="Q251" s="34"/>
      <c r="R251" s="34"/>
      <c r="S251" s="35"/>
    </row>
    <row r="252" spans="1:19" ht="16.5">
      <c r="A252" s="30"/>
      <c r="B252" s="31"/>
      <c r="C252" s="42"/>
      <c r="D252" s="31"/>
      <c r="E252" s="31"/>
      <c r="F252" s="31"/>
      <c r="G252" s="31"/>
      <c r="H252" s="31"/>
      <c r="I252" s="31"/>
      <c r="J252" s="31"/>
      <c r="K252" s="31"/>
      <c r="L252" s="33"/>
      <c r="M252" s="33"/>
      <c r="N252" s="33"/>
      <c r="O252" s="33"/>
      <c r="P252" s="33"/>
      <c r="Q252" s="34"/>
      <c r="R252" s="34"/>
      <c r="S252" s="35"/>
    </row>
    <row r="253" spans="1:19" ht="16.5">
      <c r="A253" s="30"/>
      <c r="B253" s="31"/>
      <c r="C253" s="42"/>
      <c r="D253" s="31"/>
      <c r="E253" s="31"/>
      <c r="F253" s="31"/>
      <c r="G253" s="31"/>
      <c r="H253" s="31"/>
      <c r="I253" s="31"/>
      <c r="J253" s="31"/>
      <c r="K253" s="31"/>
      <c r="L253" s="33"/>
      <c r="M253" s="33"/>
      <c r="N253" s="33"/>
      <c r="O253" s="33"/>
      <c r="P253" s="33"/>
      <c r="Q253" s="34"/>
      <c r="R253" s="34"/>
      <c r="S253" s="35"/>
    </row>
    <row r="254" spans="1:19" ht="16.5">
      <c r="A254" s="30"/>
      <c r="B254" s="31"/>
      <c r="C254" s="32"/>
      <c r="D254" s="31"/>
      <c r="E254" s="31"/>
      <c r="F254" s="31"/>
      <c r="G254" s="31"/>
      <c r="H254" s="31"/>
      <c r="I254" s="31"/>
      <c r="J254" s="31"/>
      <c r="K254" s="31"/>
      <c r="L254" s="33"/>
      <c r="M254" s="33"/>
      <c r="N254" s="33"/>
      <c r="O254" s="33"/>
      <c r="P254" s="33"/>
      <c r="Q254" s="34"/>
      <c r="R254" s="34"/>
      <c r="S254" s="35"/>
    </row>
    <row r="255" spans="1:19" ht="16.5">
      <c r="A255" s="30"/>
      <c r="B255" s="31"/>
      <c r="C255" s="32"/>
      <c r="D255" s="31"/>
      <c r="E255" s="31"/>
      <c r="F255" s="31"/>
      <c r="G255" s="31"/>
      <c r="H255" s="31"/>
      <c r="I255" s="31"/>
      <c r="J255" s="31"/>
      <c r="K255" s="31"/>
      <c r="L255" s="33"/>
      <c r="M255" s="33"/>
      <c r="N255" s="33"/>
      <c r="O255" s="33"/>
      <c r="P255" s="33"/>
      <c r="Q255" s="34"/>
      <c r="R255" s="34"/>
      <c r="S255" s="35"/>
    </row>
    <row r="256" spans="1:19" ht="16.5">
      <c r="A256" s="30"/>
      <c r="B256" s="31"/>
      <c r="C256" s="32"/>
      <c r="D256" s="31"/>
      <c r="E256" s="31"/>
      <c r="F256" s="31"/>
      <c r="G256" s="31"/>
      <c r="H256" s="31"/>
      <c r="I256" s="31"/>
      <c r="J256" s="31"/>
      <c r="K256" s="31"/>
      <c r="L256" s="33"/>
      <c r="M256" s="33"/>
      <c r="N256" s="33"/>
      <c r="O256" s="33"/>
      <c r="P256" s="33"/>
      <c r="Q256" s="34"/>
      <c r="R256" s="34"/>
      <c r="S256" s="35"/>
    </row>
    <row r="257" spans="1:19" ht="16.5">
      <c r="A257" s="30"/>
      <c r="B257" s="31"/>
      <c r="C257" s="32"/>
      <c r="D257" s="31"/>
      <c r="E257" s="31"/>
      <c r="F257" s="31"/>
      <c r="G257" s="31"/>
      <c r="H257" s="31"/>
      <c r="I257" s="31"/>
      <c r="J257" s="31"/>
      <c r="K257" s="31"/>
      <c r="L257" s="33"/>
      <c r="M257" s="33"/>
      <c r="N257" s="33"/>
      <c r="O257" s="33"/>
      <c r="P257" s="33"/>
      <c r="Q257" s="34"/>
      <c r="R257" s="34"/>
      <c r="S257" s="35"/>
    </row>
    <row r="258" spans="1:19" ht="16.5">
      <c r="A258" s="30"/>
      <c r="B258" s="31"/>
      <c r="C258" s="32"/>
      <c r="D258" s="31"/>
      <c r="E258" s="31"/>
      <c r="F258" s="31"/>
      <c r="G258" s="31"/>
      <c r="H258" s="31"/>
      <c r="I258" s="31"/>
      <c r="J258" s="31"/>
      <c r="K258" s="31"/>
      <c r="L258" s="33"/>
      <c r="M258" s="33"/>
      <c r="N258" s="33"/>
      <c r="O258" s="33"/>
      <c r="P258" s="33"/>
      <c r="Q258" s="34"/>
      <c r="R258" s="34"/>
      <c r="S258" s="35"/>
    </row>
    <row r="259" spans="1:19" ht="16.5">
      <c r="A259" s="30"/>
      <c r="B259" s="31"/>
      <c r="C259" s="32"/>
      <c r="D259" s="31"/>
      <c r="E259" s="31"/>
      <c r="F259" s="31"/>
      <c r="G259" s="31"/>
      <c r="H259" s="31"/>
      <c r="I259" s="31"/>
      <c r="J259" s="31"/>
      <c r="K259" s="31"/>
      <c r="L259" s="33"/>
      <c r="M259" s="33"/>
      <c r="N259" s="33"/>
      <c r="O259" s="33"/>
      <c r="P259" s="33"/>
      <c r="Q259" s="34"/>
      <c r="R259" s="34"/>
      <c r="S259" s="35"/>
    </row>
    <row r="260" spans="1:19" ht="16.5">
      <c r="A260" s="30"/>
      <c r="B260" s="31"/>
      <c r="C260" s="32"/>
      <c r="D260" s="31"/>
      <c r="E260" s="31"/>
      <c r="F260" s="31"/>
      <c r="G260" s="31"/>
      <c r="H260" s="31"/>
      <c r="I260" s="31"/>
      <c r="J260" s="31"/>
      <c r="K260" s="31"/>
      <c r="L260" s="33"/>
      <c r="M260" s="33"/>
      <c r="N260" s="33"/>
      <c r="O260" s="33"/>
      <c r="P260" s="33"/>
      <c r="Q260" s="34"/>
      <c r="R260" s="34"/>
      <c r="S260" s="35"/>
    </row>
    <row r="261" spans="1:19" ht="16.5">
      <c r="A261" s="30"/>
      <c r="B261" s="31"/>
      <c r="C261" s="32"/>
      <c r="D261" s="31"/>
      <c r="E261" s="31"/>
      <c r="F261" s="31"/>
      <c r="G261" s="31"/>
      <c r="H261" s="31"/>
      <c r="I261" s="31"/>
      <c r="J261" s="31"/>
      <c r="K261" s="31"/>
      <c r="L261" s="33"/>
      <c r="M261" s="33"/>
      <c r="N261" s="33"/>
      <c r="O261" s="33"/>
      <c r="P261" s="33"/>
      <c r="Q261" s="34"/>
      <c r="R261" s="34"/>
      <c r="S261" s="35"/>
    </row>
    <row r="262" spans="1:19" ht="16.5">
      <c r="A262" s="30"/>
      <c r="B262" s="31"/>
      <c r="C262" s="32"/>
      <c r="D262" s="31"/>
      <c r="E262" s="31"/>
      <c r="F262" s="31"/>
      <c r="G262" s="31"/>
      <c r="H262" s="31"/>
      <c r="I262" s="31"/>
      <c r="J262" s="31"/>
      <c r="K262" s="31"/>
      <c r="L262" s="33"/>
      <c r="M262" s="33"/>
      <c r="N262" s="33"/>
      <c r="O262" s="33"/>
      <c r="P262" s="33"/>
      <c r="Q262" s="34"/>
      <c r="R262" s="34"/>
      <c r="S262" s="35"/>
    </row>
    <row r="263" spans="1:19" ht="16.5">
      <c r="A263" s="30"/>
      <c r="B263" s="31"/>
      <c r="C263" s="32"/>
      <c r="D263" s="31"/>
      <c r="E263" s="31"/>
      <c r="F263" s="31"/>
      <c r="G263" s="31"/>
      <c r="H263" s="31"/>
      <c r="I263" s="31"/>
      <c r="J263" s="31"/>
      <c r="K263" s="31"/>
      <c r="L263" s="33"/>
      <c r="M263" s="33"/>
      <c r="N263" s="33"/>
      <c r="O263" s="33"/>
      <c r="P263" s="33"/>
      <c r="Q263" s="34"/>
      <c r="R263" s="34"/>
      <c r="S263" s="35"/>
    </row>
    <row r="264" spans="1:19" ht="16.5">
      <c r="A264" s="30"/>
      <c r="B264" s="31"/>
      <c r="C264" s="32"/>
      <c r="D264" s="31"/>
      <c r="E264" s="31"/>
      <c r="F264" s="31"/>
      <c r="G264" s="31"/>
      <c r="H264" s="31"/>
      <c r="I264" s="31"/>
      <c r="J264" s="31"/>
      <c r="K264" s="31"/>
      <c r="L264" s="33"/>
      <c r="M264" s="33"/>
      <c r="N264" s="33"/>
      <c r="O264" s="33"/>
      <c r="P264" s="33"/>
      <c r="Q264" s="34"/>
      <c r="R264" s="34"/>
      <c r="S264" s="35"/>
    </row>
    <row r="265" spans="1:19" ht="16.5">
      <c r="A265" s="30"/>
      <c r="B265" s="31"/>
      <c r="C265" s="32"/>
      <c r="D265" s="31"/>
      <c r="E265" s="31"/>
      <c r="F265" s="31"/>
      <c r="G265" s="31"/>
      <c r="H265" s="31"/>
      <c r="I265" s="31"/>
      <c r="J265" s="31"/>
      <c r="K265" s="31"/>
      <c r="L265" s="33"/>
      <c r="M265" s="33"/>
      <c r="N265" s="33"/>
      <c r="O265" s="33"/>
      <c r="P265" s="33"/>
      <c r="Q265" s="34"/>
      <c r="R265" s="34"/>
      <c r="S265" s="35"/>
    </row>
    <row r="266" spans="1:19" ht="16.5">
      <c r="A266" s="30"/>
      <c r="B266" s="31"/>
      <c r="C266" s="32"/>
      <c r="D266" s="31"/>
      <c r="E266" s="31"/>
      <c r="F266" s="31"/>
      <c r="G266" s="31"/>
      <c r="H266" s="31"/>
      <c r="I266" s="31"/>
      <c r="J266" s="31"/>
      <c r="K266" s="31"/>
      <c r="L266" s="33"/>
      <c r="M266" s="33"/>
      <c r="N266" s="33"/>
      <c r="O266" s="33"/>
      <c r="P266" s="33"/>
      <c r="Q266" s="34"/>
      <c r="R266" s="34"/>
      <c r="S266" s="35"/>
    </row>
    <row r="267" spans="1:19" ht="16.5">
      <c r="A267" s="30"/>
      <c r="B267" s="31"/>
      <c r="C267" s="32"/>
      <c r="D267" s="31"/>
      <c r="E267" s="31"/>
      <c r="F267" s="31"/>
      <c r="G267" s="31"/>
      <c r="H267" s="31"/>
      <c r="I267" s="31"/>
      <c r="J267" s="31"/>
      <c r="K267" s="31"/>
      <c r="L267" s="33"/>
      <c r="M267" s="33"/>
      <c r="N267" s="33"/>
      <c r="O267" s="33"/>
      <c r="P267" s="33"/>
      <c r="Q267" s="34"/>
      <c r="R267" s="34"/>
      <c r="S267" s="35"/>
    </row>
    <row r="268" spans="1:19" ht="16.5">
      <c r="A268" s="30"/>
      <c r="B268" s="31"/>
      <c r="C268" s="32"/>
      <c r="D268" s="31"/>
      <c r="E268" s="31"/>
      <c r="F268" s="31"/>
      <c r="G268" s="31"/>
      <c r="H268" s="31"/>
      <c r="I268" s="31"/>
      <c r="J268" s="31"/>
      <c r="K268" s="31"/>
      <c r="L268" s="33"/>
      <c r="M268" s="33"/>
      <c r="N268" s="33"/>
      <c r="O268" s="33"/>
      <c r="P268" s="33"/>
      <c r="Q268" s="34"/>
      <c r="R268" s="34"/>
      <c r="S268" s="35"/>
    </row>
    <row r="269" spans="1:19" ht="16.5">
      <c r="A269" s="30"/>
      <c r="B269" s="31"/>
      <c r="C269" s="32"/>
      <c r="D269" s="31"/>
      <c r="E269" s="31"/>
      <c r="F269" s="31"/>
      <c r="G269" s="31"/>
      <c r="H269" s="31"/>
      <c r="I269" s="31"/>
      <c r="J269" s="31"/>
      <c r="K269" s="31"/>
      <c r="L269" s="33"/>
      <c r="M269" s="33"/>
      <c r="N269" s="33"/>
      <c r="O269" s="33"/>
      <c r="P269" s="33"/>
      <c r="Q269" s="34"/>
      <c r="R269" s="34"/>
      <c r="S269" s="35"/>
    </row>
    <row r="270" spans="1:19" ht="16.5">
      <c r="A270" s="30"/>
      <c r="B270" s="31"/>
      <c r="C270" s="32"/>
      <c r="D270" s="31"/>
      <c r="E270" s="31"/>
      <c r="F270" s="31"/>
      <c r="G270" s="31"/>
      <c r="H270" s="31"/>
      <c r="I270" s="31"/>
      <c r="J270" s="31"/>
      <c r="K270" s="31"/>
      <c r="L270" s="33"/>
      <c r="M270" s="33"/>
      <c r="N270" s="33"/>
      <c r="O270" s="33"/>
      <c r="P270" s="33"/>
      <c r="Q270" s="34"/>
      <c r="R270" s="34"/>
      <c r="S270" s="35"/>
    </row>
    <row r="271" spans="1:19" ht="16.5">
      <c r="A271" s="30"/>
      <c r="B271" s="31"/>
      <c r="C271" s="32"/>
      <c r="D271" s="31"/>
      <c r="E271" s="31"/>
      <c r="F271" s="31"/>
      <c r="G271" s="31"/>
      <c r="H271" s="31"/>
      <c r="I271" s="31"/>
      <c r="J271" s="31"/>
      <c r="K271" s="31"/>
      <c r="L271" s="33"/>
      <c r="M271" s="33"/>
      <c r="N271" s="33"/>
      <c r="O271" s="33"/>
      <c r="P271" s="33"/>
      <c r="Q271" s="34"/>
      <c r="R271" s="34"/>
      <c r="S271" s="35"/>
    </row>
    <row r="272" spans="1:19" ht="16.5">
      <c r="A272" s="30"/>
      <c r="B272" s="31"/>
      <c r="C272" s="32"/>
      <c r="D272" s="31"/>
      <c r="E272" s="31"/>
      <c r="F272" s="31"/>
      <c r="G272" s="31"/>
      <c r="H272" s="31"/>
      <c r="I272" s="31"/>
      <c r="J272" s="31"/>
      <c r="K272" s="31"/>
      <c r="L272" s="33"/>
      <c r="M272" s="33"/>
      <c r="N272" s="33"/>
      <c r="O272" s="33"/>
      <c r="P272" s="33"/>
      <c r="Q272" s="34"/>
      <c r="R272" s="34"/>
      <c r="S272" s="35"/>
    </row>
    <row r="273" spans="1:19" ht="16.5">
      <c r="A273" s="30"/>
      <c r="B273" s="31"/>
      <c r="C273" s="32"/>
      <c r="D273" s="31"/>
      <c r="E273" s="31"/>
      <c r="F273" s="31"/>
      <c r="G273" s="31"/>
      <c r="H273" s="31"/>
      <c r="I273" s="31"/>
      <c r="J273" s="31"/>
      <c r="K273" s="31"/>
      <c r="L273" s="33"/>
      <c r="M273" s="33"/>
      <c r="N273" s="33"/>
      <c r="O273" s="33"/>
      <c r="P273" s="33"/>
      <c r="Q273" s="34"/>
      <c r="R273" s="34"/>
      <c r="S273" s="35"/>
    </row>
    <row r="274" spans="1:20" ht="16.5" customHeight="1">
      <c r="A274" s="36" t="s">
        <v>22</v>
      </c>
      <c r="B274" s="37"/>
      <c r="C274" s="37"/>
      <c r="D274" s="37"/>
      <c r="E274" s="37"/>
      <c r="F274" s="37"/>
      <c r="G274" s="37"/>
      <c r="H274" s="37"/>
      <c r="I274" s="37"/>
      <c r="J274" s="37"/>
      <c r="K274" s="37"/>
      <c r="L274" s="38"/>
      <c r="M274" s="38"/>
      <c r="N274" s="38"/>
      <c r="O274" s="38"/>
      <c r="P274" s="38"/>
      <c r="Q274" s="39"/>
      <c r="R274" s="111">
        <f>SUBTOTAL(109,R2:R273)</f>
        <v>32899.83</v>
      </c>
      <c r="S274" s="40"/>
      <c r="T274" s="93"/>
    </row>
    <row r="276" ht="15">
      <c r="R276" s="106"/>
    </row>
    <row r="277" spans="15:19" ht="15">
      <c r="O277" s="19"/>
      <c r="R277" s="107"/>
      <c r="S277" s="2"/>
    </row>
    <row r="278" spans="18:19" ht="15">
      <c r="R278" s="107"/>
      <c r="S278" s="17"/>
    </row>
    <row r="279" spans="18:19" ht="15">
      <c r="R279" s="107"/>
      <c r="S279" s="2"/>
    </row>
    <row r="280" spans="18:19" ht="15">
      <c r="R280" s="107"/>
      <c r="S280" s="2"/>
    </row>
    <row r="281" spans="17:19" ht="15">
      <c r="Q281" s="18"/>
      <c r="R281" s="107"/>
      <c r="S281" s="2"/>
    </row>
    <row r="282" spans="18:19" ht="15">
      <c r="R282" s="107"/>
      <c r="S282" s="2"/>
    </row>
    <row r="283" spans="15:19" ht="15">
      <c r="O283" s="19"/>
      <c r="R283" s="107"/>
      <c r="S283" s="2"/>
    </row>
    <row r="284" spans="18:20" ht="15">
      <c r="R284" s="107"/>
      <c r="S284" s="2"/>
      <c r="T284" s="23"/>
    </row>
    <row r="285" spans="15:19" ht="15">
      <c r="O285" s="19"/>
      <c r="R285" s="107"/>
      <c r="S285" s="2"/>
    </row>
    <row r="286" spans="18:19" ht="15">
      <c r="R286" s="107"/>
      <c r="S286" s="17"/>
    </row>
    <row r="287" spans="15:19" ht="15">
      <c r="O287" s="19"/>
      <c r="R287" s="107"/>
      <c r="S287" s="17"/>
    </row>
    <row r="288" spans="18:19" ht="15">
      <c r="R288" s="107"/>
      <c r="S288" s="17"/>
    </row>
    <row r="289" spans="18:20" ht="15">
      <c r="R289" s="107"/>
      <c r="S289" s="2"/>
      <c r="T289" s="23"/>
    </row>
    <row r="290" spans="18:19" ht="15">
      <c r="R290" s="107"/>
      <c r="S290" s="2"/>
    </row>
    <row r="291" spans="17:19" ht="15">
      <c r="Q291" s="18"/>
      <c r="R291" s="107"/>
      <c r="S291" s="2"/>
    </row>
    <row r="292" spans="18:19" ht="15">
      <c r="R292" s="107"/>
      <c r="S292" s="2"/>
    </row>
    <row r="293" spans="18:19" ht="15">
      <c r="R293" s="107"/>
      <c r="S293" s="2"/>
    </row>
    <row r="294" spans="18:19" ht="15">
      <c r="R294" s="107"/>
      <c r="S294" s="2"/>
    </row>
    <row r="295" spans="18:19" ht="15">
      <c r="R295" s="107"/>
      <c r="S295" s="2"/>
    </row>
    <row r="296" spans="18:19" ht="15">
      <c r="R296" s="107"/>
      <c r="S296" s="17"/>
    </row>
    <row r="297" spans="18:19" ht="15">
      <c r="R297" s="107"/>
      <c r="S297" s="2"/>
    </row>
    <row r="298" spans="18:19" ht="15">
      <c r="R298" s="107"/>
      <c r="S298" s="2"/>
    </row>
    <row r="322" spans="18:19" ht="15">
      <c r="R322" s="107"/>
      <c r="S322" s="2"/>
    </row>
    <row r="323" spans="18:19" ht="15">
      <c r="R323" s="107"/>
      <c r="S323" s="2"/>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proplan-p077058</cp:lastModifiedBy>
  <cp:lastPrinted>2016-09-20T18:17:15Z</cp:lastPrinted>
  <dcterms:created xsi:type="dcterms:W3CDTF">2013-05-07T17:06:03Z</dcterms:created>
  <dcterms:modified xsi:type="dcterms:W3CDTF">2017-06-13T12:18:51Z</dcterms:modified>
  <cp:category/>
  <cp:version/>
  <cp:contentType/>
  <cp:contentStatus/>
</cp:coreProperties>
</file>