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0" windowWidth="19440" windowHeight="11205" activeTab="0"/>
  </bookViews>
  <sheets>
    <sheet name="Resumo da UA" sheetId="1" r:id="rId1"/>
    <sheet name="Custeio Sistema ICEX" sheetId="2" r:id="rId2"/>
    <sheet name="custeio ICEX" sheetId="3" r:id="rId3"/>
    <sheet name="Capital do ICEX" sheetId="4" r:id="rId4"/>
  </sheets>
  <definedNames>
    <definedName name="_xlfn.SUMIFS" hidden="1">#NAME?</definedName>
  </definedNames>
  <calcPr fullCalcOnLoad="1"/>
</workbook>
</file>

<file path=xl/comments1.xml><?xml version="1.0" encoding="utf-8"?>
<comments xmlns="http://schemas.openxmlformats.org/spreadsheetml/2006/main">
  <authors>
    <author>proplan-p05747</author>
  </authors>
  <commentList>
    <comment ref="A11" authorId="0">
      <text>
        <r>
          <rPr>
            <b/>
            <sz val="9"/>
            <rFont val="Tahoma"/>
            <family val="2"/>
          </rPr>
          <t>proplan-p05747:</t>
        </r>
        <r>
          <rPr>
            <sz val="9"/>
            <rFont val="Tahoma"/>
            <family val="2"/>
          </rPr>
          <t xml:space="preserve">
Proc. 9686/2016-62</t>
        </r>
      </text>
    </comment>
    <comment ref="A12" authorId="0">
      <text>
        <r>
          <rPr>
            <b/>
            <sz val="9"/>
            <rFont val="Tahoma"/>
            <family val="2"/>
          </rPr>
          <t>proplan-p05747:</t>
        </r>
        <r>
          <rPr>
            <sz val="9"/>
            <rFont val="Tahoma"/>
            <family val="2"/>
          </rPr>
          <t xml:space="preserve">
Proc 11152/2016-04</t>
        </r>
      </text>
    </comment>
    <comment ref="A9" authorId="0">
      <text>
        <r>
          <rPr>
            <b/>
            <sz val="9"/>
            <rFont val="Tahoma"/>
            <family val="2"/>
          </rPr>
          <t>proplan-p05747:</t>
        </r>
        <r>
          <rPr>
            <sz val="9"/>
            <rFont val="Tahoma"/>
            <family val="2"/>
          </rPr>
          <t xml:space="preserve">
Memo 63/2016/UNIFAL-MG/ICEX</t>
        </r>
      </text>
    </comment>
  </commentList>
</comments>
</file>

<file path=xl/sharedStrings.xml><?xml version="1.0" encoding="utf-8"?>
<sst xmlns="http://schemas.openxmlformats.org/spreadsheetml/2006/main" count="993" uniqueCount="237">
  <si>
    <t>Empresa</t>
  </si>
  <si>
    <t>ID</t>
  </si>
  <si>
    <t>Item</t>
  </si>
  <si>
    <t>Nome</t>
  </si>
  <si>
    <t>Valor Uni R$</t>
  </si>
  <si>
    <t>Valor Tot R$</t>
  </si>
  <si>
    <t>SIAFI</t>
  </si>
  <si>
    <t>Modalidade</t>
  </si>
  <si>
    <t>Pré-Empenho</t>
  </si>
  <si>
    <t>UGR</t>
  </si>
  <si>
    <t>PTRES</t>
  </si>
  <si>
    <t>Fonte</t>
  </si>
  <si>
    <t>PI - Enq.</t>
  </si>
  <si>
    <t>PI - Ação</t>
  </si>
  <si>
    <t>PI - Etapa</t>
  </si>
  <si>
    <t>PI - Categoria</t>
  </si>
  <si>
    <t>PI - Modalidade</t>
  </si>
  <si>
    <t>Unidade</t>
  </si>
  <si>
    <t xml:space="preserve">Qtde </t>
  </si>
  <si>
    <t>Capital (R$)</t>
  </si>
  <si>
    <t>Custeio (R$)</t>
  </si>
  <si>
    <t>Saldo Restante</t>
  </si>
  <si>
    <t>Total</t>
  </si>
  <si>
    <t xml:space="preserve">Saldo da Matriz </t>
  </si>
  <si>
    <t>Capital ICEX</t>
  </si>
  <si>
    <t>Custeio ICEX</t>
  </si>
  <si>
    <t>INSTITUTO DE CIÊNCIAS EXATAS</t>
  </si>
  <si>
    <t>Diárias</t>
  </si>
  <si>
    <t>Nº do Empenho</t>
  </si>
  <si>
    <t>Descrição</t>
  </si>
  <si>
    <t>Valor Inicial</t>
  </si>
  <si>
    <t>Complemento / Cancelamento</t>
  </si>
  <si>
    <t>Utilizado</t>
  </si>
  <si>
    <t>Saldo</t>
  </si>
  <si>
    <t>Diárias - Servidores</t>
  </si>
  <si>
    <t>Transportes</t>
  </si>
  <si>
    <t>Complemento/ Cancelamento</t>
  </si>
  <si>
    <t>2016NE000017</t>
  </si>
  <si>
    <t>Pregão 97/2015</t>
  </si>
  <si>
    <t>5.1</t>
  </si>
  <si>
    <t>153529</t>
  </si>
  <si>
    <t>108127</t>
  </si>
  <si>
    <t>0112</t>
  </si>
  <si>
    <t>M</t>
  </si>
  <si>
    <t>ICEX</t>
  </si>
  <si>
    <t>G</t>
  </si>
  <si>
    <t>1935</t>
  </si>
  <si>
    <t>N</t>
  </si>
  <si>
    <t>Suporte articulado para televisão de TVs LCD/LED/PLASMA, Conteúdo da embalagem: 1 Suporte articulado compatível com padrão VESA 400; Com funções de avanço e recuo da tela, giro horizon</t>
  </si>
  <si>
    <t>un</t>
  </si>
  <si>
    <t>Pregão 94/2016</t>
  </si>
  <si>
    <t>1.1</t>
  </si>
  <si>
    <t>QUALITY ATACADO</t>
  </si>
  <si>
    <t>DVD regravável; Velocidade: 1~4x; Capacidade de armazenamento: 120 min / 4.7gb. Embalagem com 25 unidades.</t>
  </si>
  <si>
    <t>emb</t>
  </si>
  <si>
    <t>339030-17</t>
  </si>
  <si>
    <t xml:space="preserve">Teclado com fio, Multimídia, USB com as seguintes características ou superior: Padrão de teclas ABNT2; Formato ergonômico; Teclas multimídia; Teclas de navegação (Internet); Teclas de </t>
  </si>
  <si>
    <t>CD-R 80 min. 700 mb. Aud/Dad 52X. Com caixa protetora (pino com 25 unidades).</t>
  </si>
  <si>
    <t>CD-RW Tubo com 25 unidades.</t>
  </si>
  <si>
    <t>DVD de gravação; Velocidade: 1~8x; Capacidade de armazenamento: 240 min / 8.5gb. Embalagem com 25 unidades.</t>
  </si>
  <si>
    <t>Mouse com fio USB com as seguintes características ou superior: Tecnologia óptica; Com Wheel/Scroll; Resolução de 800 DPI; Três botões (sendo 2 botões + 1 wheel); Não serão aceitos min</t>
  </si>
  <si>
    <t>Pen Drive de 16 GB compatível com USB padrão 2.0, sem parte retrátil.</t>
  </si>
  <si>
    <t>Pen Drive de 32 GB compatível com USB padrão 2.0, sem parte retrátil.</t>
  </si>
  <si>
    <t>Pen Drive de 4 GB compatível com USB padrão 2.0, sem parte retrátil. Garantia mínima de 01 ano.</t>
  </si>
  <si>
    <t>Pen Drive de 8 GB compatível com USB padrão 2.0, sem parte retrátil. Garantia mínima de 01 ano.</t>
  </si>
  <si>
    <t>TOTAL DISTRIBUIDORA</t>
  </si>
  <si>
    <t>21.1</t>
  </si>
  <si>
    <t>Alicate de bico meia-cana curto com corte. Deve possuir: Cabo antideslizante; Bico com ranhuras para melhor agarre;Corte com ajuste preciso; Garantia: 01 ano.</t>
  </si>
  <si>
    <t>339030-42</t>
  </si>
  <si>
    <t xml:space="preserve">JUME´S MATERIAL </t>
  </si>
  <si>
    <t>3.1</t>
  </si>
  <si>
    <t>1.2</t>
  </si>
  <si>
    <t>JOMARI MARCENARIA</t>
  </si>
  <si>
    <t>Cadeira com quatro pés para mesa meia estação de trabalho conforme descrição: cadeira fixa executiva interlocução sem braços, pés em aço pintados em epóxi-pó, encosto com haste embu</t>
  </si>
  <si>
    <t>Pregão 74/2015</t>
  </si>
  <si>
    <t>DELL COMPUTADORES</t>
  </si>
  <si>
    <r>
      <t xml:space="preserve">Notebook (tipo-02) 5ª geração do processador Intel Cori i7, com as seguintes características abaixo: 1. Características Gerais: 1.1. Os componentes do notebook deverão ser homologados </t>
    </r>
    <r>
      <rPr>
        <b/>
        <sz val="12"/>
        <color indexed="8"/>
        <rFont val="Arial Narrow"/>
        <family val="2"/>
      </rPr>
      <t>(COTA PRINCIPAL).</t>
    </r>
  </si>
  <si>
    <t>4.1</t>
  </si>
  <si>
    <t>BATISTA PENHA</t>
  </si>
  <si>
    <t>Banqueta em madeira maciça (cedro), medindo 0,60m (altura) x 0.30m (diâmetro do assento), totalmente envernizada, com 4 pés, c/ reforços horizontais a meia altura e na base do assento</t>
  </si>
  <si>
    <t xml:space="preserve">TV 32 polegadas LED Full HD com Conversor Digital com as seguintes especificações ou superior: 1. Frequência de 240hz; 2.Voltagem: bivolt automático; 3.Menu em português; 4. Conversor </t>
  </si>
  <si>
    <t>TRAMA2 COMERCIO</t>
  </si>
  <si>
    <t>Fonte Ininterrupta de Energia (no-break) com as seguintes especificações: Detalhes Técnicos: Tensão/Voltagem – Bi-Volt 115/127/220V; Cor: Preto; Garantia: 2 Anos; Tensão nominal de ent</t>
  </si>
  <si>
    <t>6.1</t>
  </si>
  <si>
    <t>HGC TAVEIRA</t>
  </si>
  <si>
    <t>Mesa para impressora, estrutura em metalon 50 mm x 30 mm, pintada em epóxi na cor preta, tampo com revestimento em melamínico cor cinza claro e acabamento das bordas em PVC flexível, c</t>
  </si>
  <si>
    <t>44</t>
  </si>
  <si>
    <t>1940</t>
  </si>
  <si>
    <t>1938</t>
  </si>
  <si>
    <t>Colunas1</t>
  </si>
  <si>
    <t>1932</t>
  </si>
  <si>
    <t>339030</t>
  </si>
  <si>
    <t>Saldo Contingenciado (60% capital e 20% custeio)</t>
  </si>
  <si>
    <t>Inversão de Custeio para diárias</t>
  </si>
  <si>
    <t>449052-30</t>
  </si>
  <si>
    <t>TRAMA2 COMERCIO DE INFORMATICA EIRELI - EPP</t>
  </si>
  <si>
    <t>5.5</t>
  </si>
  <si>
    <t>3.7</t>
  </si>
  <si>
    <t>Contingenciamento</t>
  </si>
  <si>
    <t>Saldo Contingenciado (35% capital e 10% custeio)</t>
  </si>
  <si>
    <t>Saldo Atual</t>
  </si>
  <si>
    <t>Transferência de saldo para custear transporte na PROEX</t>
  </si>
  <si>
    <t>Inversão de Custeio para transportes</t>
  </si>
  <si>
    <t>Inversão de custeio para colab. Eventual</t>
  </si>
  <si>
    <t>2016NE000319</t>
  </si>
  <si>
    <t>Diárias - Colab. Eventual</t>
  </si>
  <si>
    <t>3.9</t>
  </si>
  <si>
    <t>DELL COMPUTADORES DO BRASIL LTDA</t>
  </si>
  <si>
    <t>108132</t>
  </si>
  <si>
    <t>5.6</t>
  </si>
  <si>
    <t>13.3</t>
  </si>
  <si>
    <t>FAMAHA - COMERCIO DE MATERIAL DE INFORMATICA LTDA. - ME</t>
  </si>
  <si>
    <t>Leitor CCD com as seguintes especificações ou superior: a) Largura do campo de 80mm; b) Fonte de luz de 632nm; c) Capacidade de decodificação para auto-discriminar os padrões de cód</t>
  </si>
  <si>
    <t>449052-35</t>
  </si>
  <si>
    <t>3.11</t>
  </si>
  <si>
    <t>Notebook (tipo-02) 5ª geração do processador Intel Cori i7, com as seguintes características abaixo: 1. Características Gerais: 1.1. Os componentes do notebook deverão ser homologados</t>
  </si>
  <si>
    <t>Pregão 94/2015</t>
  </si>
  <si>
    <t>4.3</t>
  </si>
  <si>
    <t>DISKET COMERCIO DE ARTIGOS PARA INFORMATICA LTDA - ME</t>
  </si>
  <si>
    <t>Memória para computadores com plataforma DESKTOP, tipo de interface DDR3, com Capacidade de 4GB, frequência de 1600Mhz, Voltagem de 1.5V, 240 Pinos DIMM, que seja 100% compatível com c</t>
  </si>
  <si>
    <t>PREGÃO</t>
  </si>
  <si>
    <t>FORNECEDOR</t>
  </si>
  <si>
    <t>ITEM</t>
  </si>
  <si>
    <t>SIGE</t>
  </si>
  <si>
    <t>DESCRIÇÃO</t>
  </si>
  <si>
    <t>UN</t>
  </si>
  <si>
    <t>QTD. LIC.</t>
  </si>
  <si>
    <t>QTD. SOL.</t>
  </si>
  <si>
    <t>QTD. EMP.</t>
  </si>
  <si>
    <t>R$ UN</t>
  </si>
  <si>
    <t>R$ TOTAL</t>
  </si>
  <si>
    <t>R$ TOTAL EMP.</t>
  </si>
  <si>
    <t>STATUS</t>
  </si>
  <si>
    <t>Colunas2</t>
  </si>
  <si>
    <t>Colunas3</t>
  </si>
  <si>
    <t>EMPENHADO</t>
  </si>
  <si>
    <t>rl</t>
  </si>
  <si>
    <t>pct</t>
  </si>
  <si>
    <t>GOLD COMERCIO DE EQUIPAMENTOS LTDA - EPP</t>
  </si>
  <si>
    <t>não empenhou</t>
  </si>
  <si>
    <t>60-2016</t>
  </si>
  <si>
    <t>47-2016</t>
  </si>
  <si>
    <t>A. G. M. M. DE ANDRADE - SERVICOS DE INFORMATICA</t>
  </si>
  <si>
    <t>HD Externo com as seguintes configurações ou superior: Capacidade: 1,0 Terabyte; Conexão: USB Padrão 2.0, com taxa de transferência de 480 Mb/s (máx.); Sistema de arquivos: Pré-formatado para NTFS, compatível com Windows© XP, Windows Vista©, Windows 7; Mac OS© X Tiger©; Leopard©; Snow Leopard©, Linux e FreeBSD; Alimentação: Alimentada diretamente pela porta USB. Não necessita de fonte de alimentação separada; Velocidade de Rotação do HD: 7200RPM, padrão SATA II; Acompanhando: Cabo USB e manuais; Garantia: mínimo 01 ano.</t>
  </si>
  <si>
    <t>2016NE802076</t>
  </si>
  <si>
    <t>CERRADO AUDIOVISUAL EIRELI - ME</t>
  </si>
  <si>
    <t>Projetor Multimídia com as seguintes especificações ou superior: tecnologia 3LCD de 3-Chips; com projeção frontal/retroprojeção/preso ao teto; brilho em branco e em cores de 3000 Lumens; contraste de 10000:1; com adaptador Lan Wireless, facilitando a projeção através de notebooks, tablets, smartohones sem o uso de cabo; imagem em alta definição (HD), resolução máxima de 1680 x 1050; resolução Nativa WXGA (1280 x 800 pixels); relação de aspecto de 16:10 (Widescreen) para projeção de vídeos e filmes; lentes com Zoom manual 1.0 e zoom óptivo de 1.2; lâmpada 200W UHE, vida útil de 5000/6000 horas (Normal/Econômico); tamanho da imagem 33\" a 318\", distância 0,9 - 10,8 m; correção do Trapézio vertical ± 30 graus automático e horizontal ± 30 graus manual; reprodução de cor 24 bit, 16.7 Milhões de cores; auto falante de 2W (mono); conexões de entrada: HDMI x 1, VGA RGB D-sub 15 pin x 1, Video composto RCA x 1, S-video (Mini DIN 4 pin) x 1, USB tipo A x 1 (memória USB, Wi-fi e câmera de documentos DC-06/DC-11), USB tipo B x 1 (USB display, mouse, controle); entrada de áudio RCA x 1; compatibilidade de sinais de vídeo analógico: NTSC / NTSC4.43 / PAL/PAL-M / PAL-N / PAL-60 / SECAM; sinal de vídeo digital 480i/576i/480p/576p/720p/ 1080i/1080p; voltagem bivolt 100 - 240 V ± 10%, 50/60 Hz; ruído 37 dB (Modo Normal) 29 dB (Modo Econômico); segurança: trava de segurança tipo Kensington; função de proteção por senha; itens Inclusos: Projetor, Cabo de alimentação, Cabo VGA, Cabo USB, duas pilhas AA para controle remoto, Controle remoto, módulo Wireless LAN, maleta de transporte e CD-ROM com documentação do projetor. Referência: Marca Epson modelo Epson Powerlite w28+ HD 3000 Lumens ou de melhor qualidade. (TCU, Acórdão 2401/2006, 9.3.2 ? Plenário).</t>
  </si>
  <si>
    <t>2016NE802077</t>
  </si>
  <si>
    <t>ELISON JOSE MOREIRA - ME</t>
  </si>
  <si>
    <t>2016NE802078</t>
  </si>
  <si>
    <t>ADONAI COMERCIO DE MAQUINAS E EQUIPAMENTOS LTDA - ME</t>
  </si>
  <si>
    <t>Compasso para corte circular, para corte de círculos de 10 a 150 mm de diâmetro. Ideal para corte de papéis, filme, couro, vinil, borracha, eva entre outros materiais. Embalagem individual, contendo 6 lâminas e 2 grafites.</t>
  </si>
  <si>
    <t>2016NE802136</t>
  </si>
  <si>
    <t>BELCLIPS DISTRIBUIDORA LTDA - EPP</t>
  </si>
  <si>
    <t>Bastão de cola quente grossa, diâmetro aproximado de 11 mm. Embalagem de 1kg.</t>
  </si>
  <si>
    <t>2016NE802137</t>
  </si>
  <si>
    <t>Cartolina escolar branca, medindo 50 x 66cm, 150g/m², pacote com 100 folhas.</t>
  </si>
  <si>
    <t>Cartolina escolar rosa, medindo 50 x 66cm, 150g/m², pacote com 100 folhas.</t>
  </si>
  <si>
    <t>Cartolina escolar verde, medindo 50 x 66cm, 150g/m², pacote com 100 folhas.</t>
  </si>
  <si>
    <t>Cartolina gramatura 150g, medidas 50x66cm, cor amarela (pacote com 100).</t>
  </si>
  <si>
    <t>Cartolina gramatura 150g, medidas 50x66cm, cor azul (pacote com 100)</t>
  </si>
  <si>
    <t>Cartucho para recarga do marcador WBMA ? VBM ? M, Ponta WBTIP ? VBM ? M WBMA ? VBM ? M, tinta líquida, Conteúdo ? 5,5 ml, cor laranja (material para reposição).</t>
  </si>
  <si>
    <t>Cartucho para recarga do marcador WBMA ? VBM ? M, Ponta WBTIP ? VBM ? M WBMA ? VBM ? M, tinta líquida, Conteúdo ? 5,5 ml, cor violeta (material para reposição).</t>
  </si>
  <si>
    <t>Cartucho (Refil) para recarga do marcador WBMA - VBM - M, Ponta WBTIP - VBM - M WBMA - VBM - M, tinta líquida, conteúdo ? 5,5 ml , cor azul, Marca: Pilot. Material para reposição.</t>
  </si>
  <si>
    <t>Cartucho (Refil) para recarga do marcador WBMA - VBM - M, Ponta WBTIP - VBM - M WBMA - VBM - M, tinta líquida, conteúdo ? 5,5 ml , cor preta, Marca: Pilot. Material para reposição.</t>
  </si>
  <si>
    <t>Cartucho (Refil) para recarga do marcador WBMA ? VBM ? M, Ponta WBTIP ? VBM ? M WBMA ? VBM ? M, tinta líquida, Conteúdo ? 5,5 ml, cor verde (material para reposição).</t>
  </si>
  <si>
    <t>Cartucho (Refil) para recarga do marcador WBMA - VBM - M, Ponta WBTIP - VBM - M WBMA - VBM ? M, tinta líquida, conteúdo ? 5,5 ml , cor vermelha, Marca: Pilot. Material para reposição.</t>
  </si>
  <si>
    <t>Cola branca, líquida, escolar, ideal para cola papel, madeira, couro e tecido. Baixo teor de água, de alta aderência e secagem rápida, á base de água, lavável, não tóxica (embalagem de 90g).</t>
  </si>
  <si>
    <t>Cola de Isopor (emb. com 35 g).</t>
  </si>
  <si>
    <t>Esquadro de 21cm e ângulo de 60 graus, fabricado em poliestireno cristal.</t>
  </si>
  <si>
    <t>Estilete universal, lâmina larga, confeccionado em polipropileno de alta resistência, com lâmina em aço com mínimo de 18 mm de espessura, características adicionais: multiuso, estojo com trava para lâmina. Produto de origem e fabricação nacional com certificação do INMETRO.</t>
  </si>
  <si>
    <t>Fita adesiva polisil amarela, tipo durex, rolo de 12 mm x 10 m.</t>
  </si>
  <si>
    <t>Fita adesiva polisil azul, tipo durex, rolo de 12 mm x 10 m.</t>
  </si>
  <si>
    <t>Fita adesiva polisil branca, tipo durex, rolo de 12 mm x 10 m.</t>
  </si>
  <si>
    <t>Fita adesiva polisil preta, tipo durex, rolo de 12 mm x 10 m.</t>
  </si>
  <si>
    <t>Fita adesiva polisil verde, tipo durex, rolo de 12 mm x 10 m.</t>
  </si>
  <si>
    <t>Fita adesiva polisil vermelha, tipo durex, rolo de 12 mm x 10 m.</t>
  </si>
  <si>
    <t>Fita dupla face em polipropileno acrílico 430. Rolo de 24 mm x 30 m.</t>
  </si>
  <si>
    <t>Papel cartão fosco azul, medindo 48 x 66cm ou 50 x 70cm, pacote contendo 20 folhas.</t>
  </si>
  <si>
    <t>Papel cartão fosco roxo (violeta), medindo 48 x 66 cm ou 50 x 70cm, pacote contendo 20 folhas.</t>
  </si>
  <si>
    <t>Papel sulfite A1, 66 x 96 cm, 75g/m², branco. Pacote com 50 unidades.</t>
  </si>
  <si>
    <t>Tesoura escolar com 13cm de comprimento, confeccionada em aço inoxidável com cabo de polipropileno preto e de ponta arredondada.</t>
  </si>
  <si>
    <t>ELLEN MOALLEM &amp; CIA LTDA - ME</t>
  </si>
  <si>
    <t>Folha de EVA liso amarelo medindo 40 x 60 cm, espessura de 1,5 a 2 mm. Composição: copolímero de etileno (polietileno) e acetato de vinila.</t>
  </si>
  <si>
    <t>2016NE802138</t>
  </si>
  <si>
    <t>Folha de EVA liso azul medindo 40 x 60 cm, espessura de 1,5 a 2 mm. Composição: copolímero de etileno (polietileno) e acetato de vinila.</t>
  </si>
  <si>
    <t>Folha de EVA liso bege medindo 40 x 60 cm, espessura de 1,5 a 2 mm. Composição: copolímero de etileno (polietileno) e acetato de vinila.</t>
  </si>
  <si>
    <t>Folha de EVA liso branco medindo 40 x 60 cm, espessura de 1,5 a 2 mm. Composição: copolímero de etileno (polietileno) e acetato de vinila.</t>
  </si>
  <si>
    <t>Folha de EVA liso cinza medindo 40 x 60 cm, espessura de 1,5 a 2 mm. Composição: copolímero de etileno (polietileno) e acetato de vinila.</t>
  </si>
  <si>
    <t>Folha de EVA liso laranja medindo 40 x 60 cm, espessura de 1,5 a 2 mm. Composição: copolímero de etileno (polietileno) e acetato de vinila.</t>
  </si>
  <si>
    <t>Folha de EVA liso marrom medindo 40 x 60 cm, espessura de 1,5 a 2 mm. Composição: copolímero de etileno (polietileno) e acetato de vinila.</t>
  </si>
  <si>
    <t>Folha de EVA liso preto medindo 40 x 60 cm, espessura de 1,5 a 2 mm. Composição: copolímero de etileno (polietileno) e acetato de vinila.</t>
  </si>
  <si>
    <t>Folha de EVA liso rosa medindo 40 x 60 cm, espessura de 1,5 a 2 mm. Composição: copolímero de etileno (polietileno) e acetato de vinila.</t>
  </si>
  <si>
    <t>Folha de EVA liso roxo (violeta) medindo 40 x 60 cm, espessura de 1,5 a 2 mm. Composição: copolímero de etileno (polietileno) e acetato de vinila.</t>
  </si>
  <si>
    <t>Folha de EVA liso verde medindo 40 x 60 cm, espessura de 1,5 a 2 mm. Composição: copolímero de etileno (polietileno) e acetato de vinila.</t>
  </si>
  <si>
    <t>Folha de EVA liso vermelho medindo 40 x 60 cm, espessura de 1,5 a 2 mm. Composição: copolímero de etileno (polietileno) e acetato de vinila.</t>
  </si>
  <si>
    <t>Tinta tempera guache verde, em embalagem de 250 ml, atóxica, solúvel em água, pode ser aplicada em papel, papel cartão, cartolina, gesso, madeira e cerâmica.</t>
  </si>
  <si>
    <t>Base para corte a2, com alta durabilidade, dimensões 600x430mm, utilizada para artesanato em geral, marcações em centímetros, polegadas e ângulos.</t>
  </si>
  <si>
    <t>2016NE802139</t>
  </si>
  <si>
    <t>Base para corte a3, alta durabilidade, dimensões 450x300mm, utilizada para artesanato em geral, marcações em centímetros, polegadas e ângulos.</t>
  </si>
  <si>
    <t>MULTISUL COMERCIO E DISTRIBUICAO LTDA - EPP</t>
  </si>
  <si>
    <t>Régua escritório, material acrílico, comprimento 30 cm, espessura 2 mm, graduação centímetro/milímetro, confeccionado em material rígido, cor cristal, transmitância transparente. Produto com certificação do INMETRO.</t>
  </si>
  <si>
    <t>2016NE802140</t>
  </si>
  <si>
    <t>PAPELARIA PAPEL CARTAZ LTDA - EPP</t>
  </si>
  <si>
    <t>Estilete de precisão, com tampa protetora, cabo com acabamento emborrachado, 15cm de comprimento, com 5 lâminas de refil.</t>
  </si>
  <si>
    <t>2016NE802141</t>
  </si>
  <si>
    <t>Grampeador de metal, tipo mesa, 20 folhas, grampo 26/6, grande.</t>
  </si>
  <si>
    <t>Papel laminado adesivo azul, rolo de 45 cm x 10 m. Laminado de pvc auto adesivo protegido no verso por papel siliconado.</t>
  </si>
  <si>
    <t>Papel laminado adesivo transparente, rolo de 45 cm x 25 m. Laminado de pvc auto adesivo protegido no verso por papel siliconado.</t>
  </si>
  <si>
    <t>Papel laminado adesivo vermelho, rolo de 45 cm x 10 m. Laminado de pvc auto adesivo protegido no verso por papel siliconado.</t>
  </si>
  <si>
    <t>Plástico polaseal tamanho CRACHÁ (59 x 86 mm), espessura de 0,07/175 micras. Material plástico, leve, atóxico e resistente. Pacote com 100 unidades.</t>
  </si>
  <si>
    <t>Plástico polaseal tamanho TÍTULO DE ELEITOR (75 x 105 mm), espessura de 0,07/175 micras. Material plástico, leve, atóxico e resistente. Pacote com 100 unidades.</t>
  </si>
  <si>
    <t>PIL PIL INFORMATICA EIRELI - ME</t>
  </si>
  <si>
    <t>Computador DeskTop (tipo-01) 4ª geração do processador Intel Cori i5, com as seguintes características abaixo: 1. Características Gerais: 1.1. Todos os componentes visíveis integrantes do computador ofertado (gabinete, mouse e teclado) deverão ter a mesma cor predominante. 1.2. Os componentes do computador deverão ser homologados pelo fabricante. Não será aceita a adição ou subtração de qualquer componente não original de fábrica para adequação do equipamento; 1.3. Todos os componentes do computador deverão ser compatíveis entre si, com o conjunto do equipamento e com suas funcionalidades, sem a utilização de adaptadores, fresagens, pinturas, usinagens em geral, furações, emprego de adesivos, fitas adesivas ou quaisquer outros procedimentos ou emprego de materiais inadequados ou que visem adaptar forçadamente o equipamento ou suas partes que sejam fisicamente ou logicamente incompatíveis. (será aceito o regime de OEM desde que comprovado pelo próprio fabricante). 2. Comprovações Técnicas: 2.1. Deverá apresentar após solicitação do pregoeiro a documentação técnica do fabricante do equipamento, comprovando o atendimento a todos os requisitos contidos nas "Características técnicas mínimas obrigatórias" do objeto a ser contratado, com o atendimento das seguintes condições: Não será aceita Carta do Fornecedor/Distribuidor como comprovação de atendimento a características técnicas e de compatibilidade especificados neste termo de referencia. 2.1.1. Documentação técnica. Nessa documentação, deverá fornecer uma planilha ponto-a-ponto indicando documento e página que conste o cumprimento de cada um dos requisitos das especificações técnicas. O(s) documento(s) deve(m) descrever claramente a referencia ao modelo apresentado na proposta, não serão válidas referências genéricas. Não serão aceitas referências a futuras atualizações ou versões de produtos para comprovar a existência ou aderência a qualquer quesito desta especificação. 2.2. Relação de componentes. Nessa documentação, deverá constar uma lista completa contendo a configuração do equipamento ofertado, incluindo módulos, fontes e acessórios, com as respectivas quantidades de cada item. 2.3. Deverá apresentar documento(s) que comprove(m) a aptidão necessária para comercializar o equipamento proposto, tais como: contrato, termo, certificado, declaração, endereço eletrônico de sites oficiais do fabricante, entre outros documentos pertinentes, que demonstrem de forma inequívoca a habilidade para comercializar o equipamento proposto. Não haverá necessidade de apresentação da declaração quando o vencedor da proposta for à própria fabricante/ proprietária do equipamento. 2.4. Deverá fornecer declaração do fabricante que o equipamento proposto e todos os seus componentes são novos, de primeiro uso e estão em linha de fabricação na data de abertura das propostas; 2.5. Deverá fornecer declaração do fabricante que o equipamento proposto possui a garantia e suporte técnico solicitado no item "Garantia e Suporte"; 3. Características técnicas mínimas obrigatórias: 3.1. Gabinete/Chassis. 3.1.1. Não será aceito gabinete do tipo monobloco (integrado ao monitor); 3.1.2. Gabinete com volume de até 8.500cm³, permitindo a utilização na posição horizontal e vertical sem comprometer os componentes internos e o funcionamento do computador; 3.1.3. O gabinete deverá ter projeto tool-less, ou seja, que não necessite ferramentas para abertura da tampa do gabinete, remoção de periféricos como: placas de expansão, módulos de memória RAM, disco rígido, e unidade óptica. Não será aceito o uso de parafusos recartilhados para atender essa característica, deverá possuir sistema de instalação dos componentes aqui especificados por encaixe; 3.1.4. Deve possibilitar a instalação de cadeado (incluindo opção para padrão Kensington) ou lacre de segurança em slot ou trava externa específica de forma a impedir a abertura do gabinete; 3.1.5. Possuir, dispositivo físico que gere alerta de abertura de gabinete ao agente de gerenciamento do equipamento; 3.2. Fonte de Alimentação: 3.2.1.Fonte de Alimentação desenvolvida especificamente para o modelo ofertado. Não serão aceitas fontes de alimentação livre comercialização no mercado; 3.2.2. Deve ser padrão universal (UPS) baseadas em saída de onda senoidal "Sine Waves". 3.2.3. Tensão de entrada bivolt com seleção automática de tensão; 3.2.4. Possui potência de no máximo 255 watts, e suficiente para o funcionamento do computador na configuração máxima suportada; 3.2.5. Possuir eficiência de 90% ou superior a uma carga nominal de 50%, com tecnologia PFC Ativo (Active Power Factor Correction); 3.2.6. Possuir conformidade com o programa 80Plus; 3.3. Processador: 3.3.1. Processador com arquitetura x86 e com tecnologia de fabricação de no máximo 22nm; 3.3.2. Possuir instruções AVX e extensões de virtualização; 3.3.3. Possuir no mínimo 4 (quatro) núcleo físicos em um único processador; 3.3.4. Possuir frequência de clock nominal de no mínimo 3.3GHz (não será aceito frequência com overclock ou turbo); 3.3.5. Possuir memória cache L3 de no mínimo 6MB; 3.3.6. Possuir controladora de memória integrada de 2 (dois) canais, compatível com DDR3 de 1.600MHz; 3.3.7. Link de comunicação do processador com o restante do sistema de no mínimo 5.0 GT/s; 3.3.8. Suportar tecnologia para que cada núcleo consiga, dinamicamente e automaticamente, operar acima de sua frequência nominal de clock se o mesmo estiver operando abaixo de seus limites de temperatura, energia e corrente; 3.4. Memória RAM: 3.4.1. Possuir, no mínimo 8GB de memória SDRAM instalada, do tipo DDR3 de 1600 MHz; 3.5. Placa Mãe e Circuitos Integrados (Chipset): 3.5.1. Placa mãe desenvolvida especificamente para o modelo ofertado. Não serão aceitas placas de livre comercialização no mercado; 3.5.2. O chipset deve ser da mesma marca do fabricante do processador; 3.5.3. Possuir chip de segurança com a tecnologia TPM (Trusted Platform Module) versão 1.2 integra do a placa mãe e software para sua implementação incluso. 3.5.4. System BIOS: 3.5.4.1. Deve ser desenvolvida especificamente para o modelo ofertado. Para este item não serão aceitas soluções em regime de OEM ou customizadas. Tal comprovação poderá ser feita através de declaração ou atestado fornecido pelo fabricante do equipamento. 3.5.4.2. Possuir o número de série do equipamento e campo editável que permita inserir identificação customizada podendo ser consultada por software de gerenciamento, como número de propriedade e de serviço; 3.5.4.3. Deve possuir opção de criação de senha de acesso e senha de administrador ao sistema de configuração do equipamento; 3.5.4.4. Estar apta a direcionar a inicialização do sistema para imagem no servidor da rede; 3.5.4.5. Suportar tecnologia "Auto Power-On" que permite o administrador de TI a selecionar e programar qualquer dia da semana para "acordar" o equipamento e rodar rotinas de manutenção, atualização e segurança no equipamento; 3.5.4.6. Possuir alertas ao sistema em caso de abertura do gabinete permitindo monitorar violações através de software de gerenciamento; 3.5.4.7. Deve possuir opção para desabilitar componentes de drive (portas SATA) e de entrada e saída do equipamento como portas USB e slots de expansão; 3.5.4.8. Deve manter registro de log de alertas de falha de disco (SMART); 3.5.4.9. Suportar o recurso WOL (Wake on LAN) e PXE (Pré-boot Execution Enviroment); 3.5.4.10. Suportar algum tipo de modalidade de serviço e tecnologia de segurança de rastreamento e localização remotos para casos de roubo e perda do equipamento, inclusive com função de "limpeza" do HDD e respectivo apagamento dos dados; Caso a tecnologia acima seja uma solução OEM, deverá ser apresentado comprovação de compatibilidade de BIOS e Firmware com a solução ofertada. 3.5.4.11. Suportar a função de habilitar/desabilitar a tecnologia de virtualização; 3.5.5. Slot de memória RAM: 3.5.5.1. Possuir no mínimo 4 (quatro) slots de memória DIMM; 3.5.5.2. Suportar módulos DDR3 com velocidade de no mínimo 1.600MHz; 3.5.5.3. Possuir tecnologia de canal duplo (Dual Channel); 3.5.5.4. Suportar no mínimo 32GB em sua máxima configuração; 3.5.6. Slot de expansão: 3.5.6.1. Possuir no mínimo 1 (um) slot PCI-Express x16 para placa gráfica; 3.5.6.2. Possuir no mínimo 1 (um) slot PCI-Express x16 (cabeada x4); 3.5.6.3. Os slots acima deverão estar livres para futura expansão; 3.5.7. Controladora de Vídeo: 3.5.7.1. Controladora de vídeo em alta definição (HD) integrada à mesma forma de silício da CPU e com frequência mínima de 1250 MHz, com capacidade de alocação de até 1.7GB de memória do sistema; 3.5.7.2. Deve possuir no mínimo 3 (três) portas de vídeo, sendo 2 (duas) portas do tipo DisplayPort ou DVI e 1 (uma) porta analógica VGA (não será aceito a utilização de adaptadores ou conversores); 3.5.7.3. Suportar resolução de 1920x1200 @ 60Hz em modo analógico (VGA) e de 3840x2160 @ 60Hz em modo digital (DisplayPort ou DVI); 3.5.7.4. Suporte aos padrões DirectX 11, OpenGL 4.0; 3.5.7.5. Deve ter suporte a multi-tela, no mínimo 3 (três) telas simultâneas; 3.5.8. Controladora de Áudio: 3.5.8.1. Placa de som estéreo de alta definição integrada a placa mãe, com pelo menos 2 (dois) canais e 16 bits; 3.5.8.2. Possuir alto-falante interno ao gabinete com potência de pelo menos 1 Watt; 3.5.9. Interface de Rede: 3.5.9.1. Placa de Rede do tipo LOM (Lan-on-Motherboard) padrão Gigabit Ethernet, com conector RJ-45; 3.5.9.2. Opera automaticamente nas velocidades de comunicação de 10/100/1000 Mbps, bem como no modo full-duplex; 3.5.9.3. Suportar recursos de WOL (Wake-on-LAN), PXE 2.1; 3.5.10. Portas de Comunicação: 3.5.10.1. Todos os conectores das portas de entrada/saída devem ser identificados pelos nomes ou símbolos; 3.5.10.2. Possuir no mínimo 1 (uma) porta serial nativa; 3.5.10.3. Possuir no mínimo 2 (duas) portas PS/2 nativas; 3.5.10.4. Possuir no mínimo 4 (quatro) portas de acesso frontal no gabinete, sendo 2 (duas) portas USB padrão 3.0 e 2 (duas) portas USB padrão 2.0 ou superior; 3.5.10.5. Possuir no mínimo 6 (seis) portas na parte traseira do gabinete, sendo 2 (duas) portas USB padrão 3.0 e 4 (quatro) portas USB padrão 2.0 ou superior; 3.5.10.6. Possuir no mínimo, 2 (duas) portas de entrada de áudio para microfone e 2 (duas) portas de saída de áudio para headphones e/ou caixas de som, em ambos os casos com 1 (uma) porta da parte traseira e outra na parte dianteira; 3.5.10.7. Possuir no mínimo 3 (três) conectores SATA integrados à placa mãe, sendo 2 (dois) conectores padrão SATA 3.0 e 1 (um) conector padrão SATA 2.0. 3.5.11. RAID: 3.5.11.1. Suportar RAID 0 e 1 (por hardware) com controladora integrada; 3.6. Disco Rígido: 3.6.1. Possuir 1 (uma) unidade disco rígido interno ao gabinete; 3.6.2. Deve ser padrão SATA 3.0, com taxa de transferência de 6 Gb/s; 3.6.3. Possuir capacidade de armazenamento nativo de no mínimo 500GB; 3.6.4. Velocidade de rotação de no mínimo 7.200 RPM e buffer interno de no mínimo 64MB; 3.7. Unidade óptica: 3.7.1. Possuir unidade de gravação DVD+/-RW interna ao gabinete, com interface SATA; 3.8. Monitor/Display: 3.8.1. Monitor TFT LCD (matriz ativa) com iluminação LED, superfície da tela antirreflexo, área visível de no mínimo 23 polegadas e formato Widescreen (relação de 16:9); 3.8.2. Suportar resolução de no mínimo 1920 x 1080 pixels a 60 Hz; 3.8.3. Possuir, no mínimo 1 (uma) porta analógica padrão VGA, 1 (uma) porta digital padrão DVI e 1 (uma) porta digital padrão DisplayPort; 3.8.4. Possuir, no mínimo 3 (três) portas padrão USB 2.0 (tipo A) ou superior; 3.8.5. Possuir, brilho de no mínimo 250cd/m² e contraste típico de no mínimo 1000:1; 3.8.6. Possuir, Pixel Pitch de 0,27mm (horizontal e Vertical) ou inferior; 3.8.7. Possuir, ajuste de altura, inclinação e rotação; 3.8.8. Suportar montagem VESA (100mm x 100mm); 3.8.9. Possuir, slot para colocação de cabo de segurança; 3.8.10. Possuir, botões para ligar/desligar e de controle digitais (Menu OSD); 3.8. Periféricos: 3.9.1. Teclado: 3.9.1.1. Teclado padrão ABNT-2 de 107 teclas, com teclado numérico e teclas de função; 3.9.1.2. Possui conector padrão USB (não será aceito adaptador); 3.8.1.3. Deve possuir ajuste de inclinação; 3.9.2. Mouse: 3.9.2.1. Mouse com tecnologia laser, com no mínimo, 6 (seis) botões, sendo 5 (cinco) para seleção de objetos e 1 (um) do tipo scroll para rolagem; 3.9.2.2. Possuir, no mínimo, resolução de movimento de 1400dpi; 3.9.2.3. Possui, conector padrão USB (não será aceito adaptador); 3.10. Acessórios: 3.10.1. Fornecer junto com o equipamento, todos os acessórios e cabos necessários para o pleno funciona; 3.10.2. O cabo de força deverá ser certificado pelo INMETRO e em conformidade com a norma NBR 14136, conforme orientações do INMETRO. 3.11. Softwares: 3.11.1. Sistema Operacional: 3.11.1.1. Possui, 1 (uma) licença genuína do sistema operacional Microsoft Windows 8.1 Professional de 64-bit, versão em português do Brasil, com mídia de instalação. 3.11.1.2. O sistema operacional deve estar pré-instalado, bem como, todos os drivers de adaptadores internos necessário para seu funcionamento; 3.11.1.3. Deve ser fornecida mídia com todos os drivers, compatível com o sistema operacional solicitado, necessário para seu funcionamento do equipamento; 3.11.1.4. O fabricante deve disponibilizar no seu respectivo web site, download gratuito de todos os Drivers de dispositivos, BIOS e Firmwares para o equipamento ofertado; 3.12. Gerenciamento Remoto: 3.12.1. O equipamento ofertado deve possuir gerenciamento embarcado no hardware, com recursos acessados e administrados de forma separada do disco rígido, sistema operacional e aplicativos de software, com as seguintes características técnicas: 3.12.1.1. Permitir acesso remoto com acesso ao KVM (teclado, mouse e vídeo) do equipamento para suporte integral ao usuário a distancia; 3.12.1.2. Permitir configurar, diagnosticar, isolar e reparar o equipamento remotamente, mesmo que o sistema operacional esteja inoperante; 3.12.1.3. Permitir ligar e desligar o equipamento automaticamente; 3.12.1.4. Permitir inventário automático do hardware e software; 3.12.1.5. Permitir ligar o equipamento e atualizar seu software e agentes de forma automática, mesmo quando o PC estiver desligado; 3.12.1.6. Permitir atualizar automaticamente o sistema operacional ou aplicativos; 4. Garantia e Suporte: 4.1. Garantia do equipamento: 4.1.1. A garantia solicitada deverá ser OBRIGATORIAMENTE do fabricante; 4.1.2. O equipamento, inclusive o monitor, deverá possuir garantia total contra defeitos de fabricação, incluído seus acessórios, pelo período mínimo de 36 (trinta e seis) meses; 4.1.3. O serviço de reparo/manutenção do equipamento deverá ser prestado pelo fabricante ou por sua rede de assistência técnica autorizada, com atendimento no local (on-site), em horário comercial (de segunda a sexta-feira); 4.2. Suporte Técnico: 4.2.1. O suporte técnico deverá ser OBRIGATORIAMENTE realizado pelo fabricante; 4.2.2. O fabricante deve possuir Central de Atendimento tipo (0800) para abertura dos chamados de garantia, comprometendo-se a manter registros dos mesmos contendo a descrição do problema; 4.2.3. O suporte técnico e a abertura dos chamados de garantia deverão ser realizados em língua portuguesa e em horário comercial (de segunda a sexta-feira); 4.2.4. O FABRICANTE deve oferecer os seguintes canais de comunicação e ferramentas adicionais de suporte: 4.2.4.1. Possuir ferramenta de diagnostico gratuito capaz de identificar problemas comuns de hardware (problemas com a CPU, memória, disco rígido, unidade ótica e placa gráfica) e software (identificar erros nos arquivos do sistema) sem a necessidade de entrar em contato com o suporte técnico. 4.2.4.2. Possuir suporte técnico on-line via chat através de sua página na internet; 4.2.4.3. Possuir base de conhecimento contendo informações de como configurar o equipamento para utilizar o sistema operacional Windows 8. 4.2.4.4. Possuir página na internet com disponibilidade de atualizações e "hotfixes" de drivers, BIOS e firmware. 4.3. Documentação: 4.3.1. Disponibilizar em sua página na internet, manuais técnicos do usuário e de referencia contendo todas as informações sobre os produtos com as instruções, configuração, operação e administração; 5. Certificações: 5.1. O equipamento (computador + monitor) deve atender à norma de segurança UL ou IEC-60950 emitido por órgão credenciado pelo INMETRO. 5.2. O equipamento (computador + monitor) deve estar em conformidade com o padrão RoHS (Restriction of Hazardous Substances), isto é, ser construído com materiais que não agridem o meio ambiente e o uso de PVC nas peças plásticas não podem exceder 25 gramas; 5.3. O equipamento (computador + monitor) deve possuir compatibilidade com o sistema operacional Windows 8.1 de 64-bit (x64), comprovado através do relatório de verificação "Windows Certified Products List". Referência: Marca Dell computador Desktop modelo Optiplex 9020 SFF ou de melhor qualidade. (TCU, Acórdão 2401/2006, 9.3.2 - Plenário).</t>
  </si>
  <si>
    <t>2016NE802157</t>
  </si>
  <si>
    <t>SISTEMA INFORMATICA COMERCIO IMPORTACAO E EXP LTDA</t>
  </si>
  <si>
    <t>2016NE802158</t>
  </si>
  <si>
    <t>58-2016</t>
  </si>
  <si>
    <t>SAM INFORMATICA E EQUIPAMENTOS EIRELI - EPP</t>
  </si>
  <si>
    <t>Alicate de corte diagonal, comprimento 4?, cabo emborrachado, mola para abertura para reduzir a fadiga durante a utilização e corte 100% ajustado para garantir a precisão. Garantia mínima de 12 meses.</t>
  </si>
  <si>
    <t>2016NE802161</t>
  </si>
  <si>
    <t>Web Cam com as seguintes especificações ou superior: Vídeo HD de 720p, grava vídeo de alta qualidade em até 30fps, foco automático, lente de elemento de vidro de alta precisão permitindo captar mais pessoas e ambientes, widescreen, permite formato 16:9 oferecendo gravação de vídeo cinematográfica, tecnologia ClearFrame que resulta vídeos nítidos e detalhado mesmo em ambiente com pouca luz (visão noturna), tecnologia TrueColor com rastreamento de rosto, rotação de 360° (gira em ambas as direções), microfone de banda larga embutido para gravação de som, anula ruídos e capta automaticamente a sua voz, com botão de chamadas de Windows Live, acompanhado do software LifeCam, em estrutura de alumínio e desing compacto, base ajustável para monitores e notebook, com conexão USB 2.0 ou superior na cor preta. Garantia mínima de 01 ano. Referência: Marca Microsoft, modelo H5D-00013 LifeCam Cinema ou de melhor qualidade. (TCU, Acórdão 2401/2006, 9.3.2 ? Plenário).</t>
  </si>
  <si>
    <t>2016NE802284</t>
  </si>
  <si>
    <t>2016NE802285</t>
  </si>
  <si>
    <t>2016NE802286</t>
  </si>
  <si>
    <t>2016NE802287</t>
  </si>
  <si>
    <t>2016NE802288</t>
  </si>
  <si>
    <t>MAXIMO DISTRIBUIDORA LTDA - EPP</t>
  </si>
  <si>
    <t>Bloco adesivo para anotações ? Cor: Sortidas ? 47,6mm x 47,6mm; 400 folhas por bloco. Embalagem individual (com uma unidade). Reposicionável, cola e descola com facilidade sem danificar a superfície onde é aplicado. Reciclável.</t>
  </si>
  <si>
    <t>2016NE802289</t>
  </si>
  <si>
    <t>2016NE802290</t>
  </si>
  <si>
    <t>Empenho</t>
  </si>
  <si>
    <t>800429</t>
  </si>
  <si>
    <t>k</t>
  </si>
  <si>
    <t>c</t>
  </si>
  <si>
    <t>Empenhados Sistema UNIFAL</t>
  </si>
  <si>
    <t>ICB</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</si>
</sst>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 R$ &quot;#,##0.00\ ;&quot;-R$ &quot;#,##0.00\ ;&quot; R$ -&quot;#\ ;@\ "/>
    <numFmt numFmtId="165" formatCode="#,##0.00\ ;\-#,##0.00\ ;&quot; -&quot;#\ ;@\ "/>
    <numFmt numFmtId="166" formatCode="&quot;Sim&quot;;&quot;Sim&quot;;&quot;Não&quot;"/>
    <numFmt numFmtId="167" formatCode="&quot;Verdadeiro&quot;;&quot;Verdadeiro&quot;;&quot;Falso&quot;"/>
    <numFmt numFmtId="168" formatCode="&quot;Ativar&quot;;&quot;Ativar&quot;;&quot;Desativar&quot;"/>
    <numFmt numFmtId="169" formatCode="[$€-2]\ #,##0.00_);[Red]\([$€-2]\ #,##0.00\)"/>
    <numFmt numFmtId="170" formatCode="&quot;Ativado&quot;;&quot;Ativado&quot;;&quot;Desativado&quot;"/>
    <numFmt numFmtId="171" formatCode="0.0"/>
    <numFmt numFmtId="172" formatCode="_-* #,##0.0_-;\-* #,##0.0_-;_-* &quot;-&quot;??_-;_-@_-"/>
    <numFmt numFmtId="173" formatCode="_-* #,##0_-;\-* #,##0_-;_-* &quot;-&quot;??_-;_-@_-"/>
    <numFmt numFmtId="174" formatCode="_-* #,##0.000_-;\-* #,##0.000_-;_-* &quot;-&quot;??_-;_-@_-"/>
    <numFmt numFmtId="175" formatCode="#,##0.00;\(#,##0.00\)"/>
    <numFmt numFmtId="176" formatCode="[$-416]dddd\,\ d&quot; de &quot;mmmm&quot; de &quot;yyyy"/>
    <numFmt numFmtId="177" formatCode="#,##0.00\ ;&quot; (&quot;#,##0.00\);&quot; -&quot;#\ ;@\ "/>
    <numFmt numFmtId="178" formatCode="_-* #,##0.00_-;\-* #,##0.00_-;_-* \-??_-;_-@"/>
    <numFmt numFmtId="179" formatCode="_-* #,##0.00_-;\-* #,##0.00_-;_-* \-??_-;_-@_-"/>
  </numFmts>
  <fonts count="56">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2"/>
      <color indexed="8"/>
      <name val="Arial Narrow"/>
      <family val="2"/>
    </font>
    <font>
      <sz val="9"/>
      <name val="Tahoma"/>
      <family val="2"/>
    </font>
    <font>
      <b/>
      <sz val="9"/>
      <name val="Tahoma"/>
      <family val="2"/>
    </font>
    <font>
      <u val="single"/>
      <sz val="8.8"/>
      <color indexed="12"/>
      <name val="Calibri"/>
      <family val="2"/>
    </font>
    <font>
      <u val="single"/>
      <sz val="8.8"/>
      <color indexed="20"/>
      <name val="Calibri"/>
      <family val="2"/>
    </font>
    <font>
      <sz val="11"/>
      <name val="Calibri"/>
      <family val="2"/>
    </font>
    <font>
      <b/>
      <sz val="11"/>
      <name val="Calibri"/>
      <family val="2"/>
    </font>
    <font>
      <sz val="11"/>
      <color indexed="8"/>
      <name val="Arial Narrow"/>
      <family val="2"/>
    </font>
    <font>
      <b/>
      <sz val="10"/>
      <color indexed="9"/>
      <name val="Arial"/>
      <family val="2"/>
    </font>
    <font>
      <sz val="10"/>
      <color indexed="8"/>
      <name val="Arial"/>
      <family val="2"/>
    </font>
    <font>
      <sz val="10"/>
      <color indexed="8"/>
      <name val="Arial Narrow"/>
      <family val="2"/>
    </font>
    <font>
      <sz val="9"/>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0000"/>
      <name val="Arial Narrow"/>
      <family val="2"/>
    </font>
    <font>
      <b/>
      <sz val="10"/>
      <color rgb="FFFFFFFF"/>
      <name val="Arial"/>
      <family val="2"/>
    </font>
    <font>
      <sz val="10"/>
      <color rgb="FF000000"/>
      <name val="Arial"/>
      <family val="2"/>
    </font>
    <font>
      <sz val="10"/>
      <color rgb="FF000000"/>
      <name val="Arial Narrow"/>
      <family val="2"/>
    </font>
    <font>
      <sz val="9"/>
      <color rgb="FF000000"/>
      <name val="Arial Narrow"/>
      <family val="2"/>
    </font>
    <font>
      <sz val="11"/>
      <color rgb="FF000000"/>
      <name val="Calibri"/>
      <family val="2"/>
    </font>
    <font>
      <sz val="11"/>
      <color theme="1"/>
      <name val="Arial Narrow"/>
      <family val="2"/>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C6D9F1"/>
        <bgColor indexed="64"/>
      </patternFill>
    </fill>
    <fill>
      <patternFill patternType="solid">
        <fgColor rgb="FF1F497D"/>
        <bgColor indexed="64"/>
      </patternFill>
    </fill>
    <fill>
      <patternFill patternType="solid">
        <fgColor rgb="FFFF00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style="medium"/>
      <top style="medium"/>
      <bottom>
        <color indexed="63"/>
      </bottom>
    </border>
    <border>
      <left>
        <color indexed="63"/>
      </left>
      <right style="medium"/>
      <top style="medium"/>
      <bottom>
        <color indexed="63"/>
      </bottom>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medium"/>
      <right>
        <color indexed="63"/>
      </right>
      <top style="medium"/>
      <bottom style="medium"/>
    </border>
    <border>
      <left style="medium"/>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medium"/>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2" fillId="25" borderId="0" applyNumberFormat="0" applyBorder="0" applyAlignment="0" applyProtection="0"/>
    <xf numFmtId="0" fontId="30" fillId="26" borderId="0" applyNumberFormat="0" applyBorder="0" applyAlignment="0" applyProtection="0"/>
    <xf numFmtId="0" fontId="2" fillId="17" borderId="0" applyNumberFormat="0" applyBorder="0" applyAlignment="0" applyProtection="0"/>
    <xf numFmtId="0" fontId="30" fillId="27" borderId="0" applyNumberFormat="0" applyBorder="0" applyAlignment="0" applyProtection="0"/>
    <xf numFmtId="0" fontId="2" fillId="19" borderId="0" applyNumberFormat="0" applyBorder="0" applyAlignment="0" applyProtection="0"/>
    <xf numFmtId="0" fontId="30" fillId="28" borderId="0" applyNumberFormat="0" applyBorder="0" applyAlignment="0" applyProtection="0"/>
    <xf numFmtId="0" fontId="2" fillId="29" borderId="0" applyNumberFormat="0" applyBorder="0" applyAlignment="0" applyProtection="0"/>
    <xf numFmtId="0" fontId="30" fillId="30" borderId="0" applyNumberFormat="0" applyBorder="0" applyAlignment="0" applyProtection="0"/>
    <xf numFmtId="0" fontId="2" fillId="31" borderId="0" applyNumberFormat="0" applyBorder="0" applyAlignment="0" applyProtection="0"/>
    <xf numFmtId="0" fontId="30" fillId="32" borderId="0" applyNumberFormat="0" applyBorder="0" applyAlignment="0" applyProtection="0"/>
    <xf numFmtId="0" fontId="2" fillId="33" borderId="0" applyNumberFormat="0" applyBorder="0" applyAlignment="0" applyProtection="0"/>
    <xf numFmtId="0" fontId="31" fillId="34" borderId="0" applyNumberFormat="0" applyBorder="0" applyAlignment="0" applyProtection="0"/>
    <xf numFmtId="0" fontId="3" fillId="7" borderId="0" applyNumberFormat="0" applyBorder="0" applyAlignment="0" applyProtection="0"/>
    <xf numFmtId="0" fontId="32" fillId="35" borderId="1" applyNumberFormat="0" applyAlignment="0" applyProtection="0"/>
    <xf numFmtId="0" fontId="4" fillId="36" borderId="2" applyNumberFormat="0" applyAlignment="0" applyProtection="0"/>
    <xf numFmtId="0" fontId="33" fillId="37" borderId="3" applyNumberFormat="0" applyAlignment="0" applyProtection="0"/>
    <xf numFmtId="0" fontId="5" fillId="38" borderId="4" applyNumberFormat="0" applyAlignment="0" applyProtection="0"/>
    <xf numFmtId="0" fontId="34" fillId="0" borderId="5" applyNumberFormat="0" applyFill="0" applyAlignment="0" applyProtection="0"/>
    <xf numFmtId="0" fontId="6" fillId="0" borderId="6" applyNumberFormat="0" applyFill="0" applyAlignment="0" applyProtection="0"/>
    <xf numFmtId="0" fontId="30" fillId="39" borderId="0" applyNumberFormat="0" applyBorder="0" applyAlignment="0" applyProtection="0"/>
    <xf numFmtId="0" fontId="2" fillId="40" borderId="0" applyNumberFormat="0" applyBorder="0" applyAlignment="0" applyProtection="0"/>
    <xf numFmtId="0" fontId="30" fillId="41" borderId="0" applyNumberFormat="0" applyBorder="0" applyAlignment="0" applyProtection="0"/>
    <xf numFmtId="0" fontId="2" fillId="42" borderId="0" applyNumberFormat="0" applyBorder="0" applyAlignment="0" applyProtection="0"/>
    <xf numFmtId="0" fontId="30" fillId="43" borderId="0" applyNumberFormat="0" applyBorder="0" applyAlignment="0" applyProtection="0"/>
    <xf numFmtId="0" fontId="2" fillId="44" borderId="0" applyNumberFormat="0" applyBorder="0" applyAlignment="0" applyProtection="0"/>
    <xf numFmtId="0" fontId="30" fillId="45" borderId="0" applyNumberFormat="0" applyBorder="0" applyAlignment="0" applyProtection="0"/>
    <xf numFmtId="0" fontId="2" fillId="29" borderId="0" applyNumberFormat="0" applyBorder="0" applyAlignment="0" applyProtection="0"/>
    <xf numFmtId="0" fontId="30" fillId="46" borderId="0" applyNumberFormat="0" applyBorder="0" applyAlignment="0" applyProtection="0"/>
    <xf numFmtId="0" fontId="2" fillId="31" borderId="0" applyNumberFormat="0" applyBorder="0" applyAlignment="0" applyProtection="0"/>
    <xf numFmtId="0" fontId="30" fillId="47" borderId="0" applyNumberFormat="0" applyBorder="0" applyAlignment="0" applyProtection="0"/>
    <xf numFmtId="0" fontId="2" fillId="48" borderId="0" applyNumberFormat="0" applyBorder="0" applyAlignment="0" applyProtection="0"/>
    <xf numFmtId="0" fontId="35" fillId="49" borderId="1" applyNumberFormat="0" applyAlignment="0" applyProtection="0"/>
    <xf numFmtId="0" fontId="7" fillId="13" borderId="2"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50" borderId="0" applyNumberFormat="0" applyBorder="0" applyAlignment="0" applyProtection="0"/>
    <xf numFmtId="0" fontId="8" fillId="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 fillId="0" borderId="0" applyFill="0" applyBorder="0" applyAlignment="0" applyProtection="0"/>
    <xf numFmtId="0" fontId="39" fillId="51" borderId="0" applyNumberFormat="0" applyBorder="0" applyAlignment="0" applyProtection="0"/>
    <xf numFmtId="0" fontId="9" fillId="52" borderId="0" applyNumberFormat="0" applyBorder="0" applyAlignment="0" applyProtection="0"/>
    <xf numFmtId="0" fontId="1" fillId="0" borderId="0">
      <alignment/>
      <protection/>
    </xf>
    <xf numFmtId="0" fontId="1" fillId="0" borderId="0">
      <alignment/>
      <protection/>
    </xf>
    <xf numFmtId="0" fontId="0" fillId="53" borderId="7" applyNumberFormat="0" applyFont="0" applyAlignment="0" applyProtection="0"/>
    <xf numFmtId="0" fontId="1" fillId="54" borderId="8" applyNumberFormat="0" applyAlignment="0" applyProtection="0"/>
    <xf numFmtId="9" fontId="0" fillId="0" borderId="0" applyFont="0" applyFill="0" applyBorder="0" applyAlignment="0" applyProtection="0"/>
    <xf numFmtId="0" fontId="40" fillId="35" borderId="9" applyNumberFormat="0" applyAlignment="0" applyProtection="0"/>
    <xf numFmtId="0" fontId="10" fillId="36" borderId="10" applyNumberFormat="0" applyAlignment="0" applyProtection="0"/>
    <xf numFmtId="41" fontId="0" fillId="0" borderId="0" applyFont="0" applyFill="0" applyBorder="0" applyAlignment="0" applyProtection="0"/>
    <xf numFmtId="165" fontId="1" fillId="0" borderId="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4" fillId="0" borderId="11" applyNumberFormat="0" applyFill="0" applyAlignment="0" applyProtection="0"/>
    <xf numFmtId="0" fontId="13" fillId="0" borderId="12" applyNumberFormat="0" applyFill="0" applyAlignment="0" applyProtection="0"/>
    <xf numFmtId="0" fontId="45" fillId="0" borderId="13" applyNumberFormat="0" applyFill="0" applyAlignment="0" applyProtection="0"/>
    <xf numFmtId="0" fontId="14" fillId="0" borderId="14" applyNumberFormat="0" applyFill="0" applyAlignment="0" applyProtection="0"/>
    <xf numFmtId="0" fontId="46" fillId="0" borderId="15" applyNumberFormat="0" applyFill="0" applyAlignment="0" applyProtection="0"/>
    <xf numFmtId="0" fontId="15" fillId="0" borderId="16" applyNumberFormat="0" applyFill="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7" fillId="0" borderId="17" applyNumberFormat="0" applyFill="0" applyAlignment="0" applyProtection="0"/>
    <xf numFmtId="0" fontId="17" fillId="0" borderId="18" applyNumberFormat="0" applyFill="0" applyAlignment="0" applyProtection="0"/>
    <xf numFmtId="43" fontId="0" fillId="0" borderId="0" applyFont="0" applyFill="0" applyBorder="0" applyAlignment="0" applyProtection="0"/>
  </cellStyleXfs>
  <cellXfs count="151">
    <xf numFmtId="0" fontId="0" fillId="0" borderId="0" xfId="0" applyFont="1" applyAlignment="1">
      <alignment/>
    </xf>
    <xf numFmtId="0" fontId="0" fillId="0" borderId="0" xfId="0" applyAlignment="1">
      <alignment horizontal="center" vertical="center"/>
    </xf>
    <xf numFmtId="0" fontId="0" fillId="0" borderId="0" xfId="0" applyFill="1" applyAlignment="1">
      <alignment horizontal="center" vertical="center"/>
    </xf>
    <xf numFmtId="0" fontId="47" fillId="0" borderId="0" xfId="0" applyFont="1" applyAlignment="1">
      <alignment horizontal="center"/>
    </xf>
    <xf numFmtId="0" fontId="0" fillId="0" borderId="0" xfId="0" applyFont="1" applyAlignment="1">
      <alignment/>
    </xf>
    <xf numFmtId="43" fontId="0" fillId="0" borderId="0" xfId="107" applyFont="1" applyAlignment="1">
      <alignment vertical="center"/>
    </xf>
    <xf numFmtId="43" fontId="0" fillId="0" borderId="0" xfId="107" applyFont="1" applyAlignment="1">
      <alignment horizontal="right" vertical="center"/>
    </xf>
    <xf numFmtId="0" fontId="23" fillId="0" borderId="0" xfId="0" applyFont="1" applyFill="1" applyAlignment="1">
      <alignment horizontal="center" vertical="center"/>
    </xf>
    <xf numFmtId="43" fontId="0" fillId="0" borderId="0" xfId="0" applyNumberFormat="1" applyFont="1" applyAlignment="1">
      <alignment/>
    </xf>
    <xf numFmtId="0" fontId="47" fillId="55" borderId="19" xfId="0" applyFont="1" applyFill="1" applyBorder="1" applyAlignment="1">
      <alignment horizontal="center" vertical="center" wrapText="1"/>
    </xf>
    <xf numFmtId="0" fontId="47" fillId="55" borderId="20" xfId="0" applyFont="1" applyFill="1" applyBorder="1" applyAlignment="1">
      <alignment horizontal="center" vertical="center" wrapText="1"/>
    </xf>
    <xf numFmtId="0" fontId="47" fillId="56" borderId="21" xfId="0" applyFont="1" applyFill="1" applyBorder="1" applyAlignment="1">
      <alignment horizontal="center" vertical="center" wrapText="1"/>
    </xf>
    <xf numFmtId="43" fontId="0" fillId="0" borderId="22" xfId="107" applyFont="1" applyBorder="1" applyAlignment="1">
      <alignment horizontal="center" vertical="center" wrapText="1"/>
    </xf>
    <xf numFmtId="43" fontId="0" fillId="0" borderId="23" xfId="107" applyFont="1" applyBorder="1" applyAlignment="1">
      <alignment horizontal="center" vertical="center" wrapText="1"/>
    </xf>
    <xf numFmtId="0" fontId="47" fillId="0" borderId="23" xfId="0" applyFont="1" applyBorder="1" applyAlignment="1">
      <alignment horizontal="center" wrapText="1"/>
    </xf>
    <xf numFmtId="43" fontId="47" fillId="0" borderId="23" xfId="107" applyFont="1" applyBorder="1" applyAlignment="1">
      <alignment horizontal="center" wrapText="1"/>
    </xf>
    <xf numFmtId="3" fontId="0" fillId="0" borderId="0" xfId="0" applyNumberFormat="1" applyFill="1" applyAlignment="1">
      <alignment horizontal="center" vertical="center"/>
    </xf>
    <xf numFmtId="43" fontId="0" fillId="0" borderId="0" xfId="107" applyFont="1" applyAlignment="1">
      <alignment horizontal="center" vertical="center"/>
    </xf>
    <xf numFmtId="43" fontId="0" fillId="0" borderId="0" xfId="0" applyNumberFormat="1" applyFill="1" applyAlignment="1">
      <alignment horizontal="center" vertical="center"/>
    </xf>
    <xf numFmtId="3" fontId="0" fillId="0" borderId="0" xfId="0" applyNumberFormat="1" applyAlignment="1">
      <alignment horizontal="center" vertical="center"/>
    </xf>
    <xf numFmtId="0" fontId="0" fillId="0" borderId="23" xfId="0" applyBorder="1" applyAlignment="1">
      <alignment horizontal="center" wrapText="1"/>
    </xf>
    <xf numFmtId="4" fontId="41" fillId="0" borderId="23" xfId="0" applyNumberFormat="1" applyFont="1" applyBorder="1" applyAlignment="1">
      <alignment horizontal="right"/>
    </xf>
    <xf numFmtId="4" fontId="0" fillId="0" borderId="0" xfId="0" applyNumberFormat="1" applyFill="1" applyAlignment="1">
      <alignment horizontal="center" vertical="center"/>
    </xf>
    <xf numFmtId="49" fontId="24" fillId="0" borderId="24" xfId="0" applyNumberFormat="1" applyFont="1" applyFill="1" applyBorder="1" applyAlignment="1">
      <alignment horizontal="center" vertical="center"/>
    </xf>
    <xf numFmtId="49" fontId="24" fillId="0" borderId="25" xfId="0" applyNumberFormat="1" applyFont="1" applyFill="1" applyBorder="1" applyAlignment="1">
      <alignment horizontal="center" vertical="center" wrapText="1"/>
    </xf>
    <xf numFmtId="49" fontId="24" fillId="0" borderId="25" xfId="0" applyNumberFormat="1" applyFont="1" applyFill="1" applyBorder="1" applyAlignment="1">
      <alignment horizontal="center" vertical="center"/>
    </xf>
    <xf numFmtId="2" fontId="24" fillId="0" borderId="25" xfId="0" applyNumberFormat="1" applyFont="1" applyFill="1" applyBorder="1" applyAlignment="1">
      <alignment horizontal="center" vertical="center" wrapText="1"/>
    </xf>
    <xf numFmtId="43" fontId="24" fillId="0" borderId="25" xfId="107" applyFont="1" applyFill="1" applyBorder="1" applyAlignment="1">
      <alignment horizontal="center" vertical="center" wrapText="1"/>
    </xf>
    <xf numFmtId="49" fontId="0" fillId="0" borderId="26"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0" fontId="48" fillId="0" borderId="27" xfId="0" applyFont="1" applyFill="1" applyBorder="1" applyAlignment="1">
      <alignment vertical="center"/>
    </xf>
    <xf numFmtId="0" fontId="48" fillId="0" borderId="27" xfId="0" applyFont="1" applyFill="1" applyBorder="1" applyAlignment="1">
      <alignment vertical="center" wrapText="1"/>
    </xf>
    <xf numFmtId="43" fontId="48" fillId="0" borderId="27" xfId="107" applyFont="1" applyFill="1" applyBorder="1" applyAlignment="1">
      <alignment vertical="center" wrapText="1"/>
    </xf>
    <xf numFmtId="43" fontId="48" fillId="0" borderId="28" xfId="107" applyFont="1" applyFill="1" applyBorder="1" applyAlignment="1">
      <alignment horizontal="right" vertical="center" wrapText="1"/>
    </xf>
    <xf numFmtId="0" fontId="0" fillId="0" borderId="29" xfId="0" applyBorder="1" applyAlignment="1">
      <alignment horizontal="center" vertical="center"/>
    </xf>
    <xf numFmtId="49" fontId="0" fillId="0" borderId="26" xfId="0" applyNumberFormat="1" applyFill="1" applyBorder="1" applyAlignment="1">
      <alignment horizontal="center" vertical="center"/>
    </xf>
    <xf numFmtId="49" fontId="0" fillId="0" borderId="27" xfId="0" applyNumberFormat="1" applyFill="1" applyBorder="1" applyAlignment="1">
      <alignment horizontal="center" vertical="center"/>
    </xf>
    <xf numFmtId="0" fontId="48" fillId="0" borderId="27" xfId="0" applyNumberFormat="1" applyFont="1" applyFill="1" applyBorder="1" applyAlignment="1">
      <alignment vertical="center"/>
    </xf>
    <xf numFmtId="43" fontId="17" fillId="0" borderId="28" xfId="106" applyNumberFormat="1" applyFill="1" applyBorder="1" applyAlignment="1">
      <alignment horizontal="right" vertical="center" wrapText="1"/>
    </xf>
    <xf numFmtId="44" fontId="0" fillId="0" borderId="0" xfId="0" applyNumberFormat="1" applyFont="1" applyAlignment="1">
      <alignment/>
    </xf>
    <xf numFmtId="44" fontId="0" fillId="0" borderId="23" xfId="107" applyNumberFormat="1" applyFont="1" applyBorder="1" applyAlignment="1">
      <alignment horizontal="center" vertical="center" wrapText="1"/>
    </xf>
    <xf numFmtId="0" fontId="0" fillId="0" borderId="27" xfId="0" applyBorder="1" applyAlignment="1">
      <alignment/>
    </xf>
    <xf numFmtId="0" fontId="49" fillId="57" borderId="29" xfId="0" applyFont="1" applyFill="1" applyBorder="1" applyAlignment="1">
      <alignment horizontal="center"/>
    </xf>
    <xf numFmtId="0" fontId="49" fillId="57" borderId="29" xfId="0" applyFont="1" applyFill="1" applyBorder="1" applyAlignment="1">
      <alignment horizontal="center" wrapText="1"/>
    </xf>
    <xf numFmtId="0" fontId="49" fillId="57" borderId="30" xfId="0" applyFont="1" applyFill="1" applyBorder="1" applyAlignment="1">
      <alignment horizontal="center"/>
    </xf>
    <xf numFmtId="49" fontId="0" fillId="0" borderId="27" xfId="0" applyNumberFormat="1" applyBorder="1" applyAlignment="1">
      <alignment horizontal="center"/>
    </xf>
    <xf numFmtId="43" fontId="50" fillId="0" borderId="27" xfId="107" applyFont="1" applyBorder="1" applyAlignment="1">
      <alignment horizontal="right"/>
    </xf>
    <xf numFmtId="43" fontId="0" fillId="0" borderId="27" xfId="0" applyNumberFormat="1" applyFont="1" applyBorder="1" applyAlignment="1">
      <alignment/>
    </xf>
    <xf numFmtId="4" fontId="0" fillId="0" borderId="0" xfId="0" applyNumberFormat="1" applyBorder="1" applyAlignment="1">
      <alignment/>
    </xf>
    <xf numFmtId="0" fontId="0" fillId="0" borderId="0" xfId="0" applyFont="1" applyBorder="1" applyAlignment="1">
      <alignment/>
    </xf>
    <xf numFmtId="44" fontId="0" fillId="0" borderId="0" xfId="0" applyNumberFormat="1" applyAlignment="1">
      <alignment/>
    </xf>
    <xf numFmtId="0" fontId="49" fillId="57" borderId="31" xfId="0" applyFont="1" applyFill="1" applyBorder="1" applyAlignment="1">
      <alignment horizontal="center"/>
    </xf>
    <xf numFmtId="0" fontId="0" fillId="0" borderId="32" xfId="0" applyBorder="1" applyAlignment="1">
      <alignment horizontal="center"/>
    </xf>
    <xf numFmtId="44" fontId="0" fillId="0" borderId="23" xfId="107" applyNumberFormat="1" applyFont="1" applyBorder="1" applyAlignment="1">
      <alignment horizontal="center" wrapText="1"/>
    </xf>
    <xf numFmtId="43" fontId="0" fillId="0" borderId="23" xfId="107" applyFont="1" applyBorder="1" applyAlignment="1">
      <alignment horizontal="center" wrapText="1"/>
    </xf>
    <xf numFmtId="49" fontId="0" fillId="0" borderId="0" xfId="0" applyNumberFormat="1" applyFont="1" applyFill="1" applyBorder="1" applyAlignment="1">
      <alignment horizontal="center" vertical="center" wrapText="1"/>
    </xf>
    <xf numFmtId="0" fontId="0" fillId="0" borderId="0" xfId="0" applyFont="1" applyAlignment="1">
      <alignment vertical="center"/>
    </xf>
    <xf numFmtId="43" fontId="17" fillId="0" borderId="27" xfId="107" applyFont="1" applyFill="1" applyBorder="1" applyAlignment="1">
      <alignment vertical="center" wrapText="1"/>
    </xf>
    <xf numFmtId="43" fontId="0" fillId="0" borderId="0" xfId="107" applyFont="1" applyFill="1" applyAlignment="1">
      <alignment horizontal="center" vertical="center"/>
    </xf>
    <xf numFmtId="0" fontId="23" fillId="0" borderId="26" xfId="0" applyFont="1" applyBorder="1" applyAlignment="1">
      <alignment horizontal="center" vertical="center" wrapText="1"/>
    </xf>
    <xf numFmtId="0" fontId="23" fillId="0" borderId="27" xfId="0" applyFont="1" applyFill="1" applyBorder="1" applyAlignment="1">
      <alignment horizontal="center" vertical="center"/>
    </xf>
    <xf numFmtId="0" fontId="23" fillId="0" borderId="27" xfId="0" applyFont="1" applyBorder="1" applyAlignment="1">
      <alignment horizontal="center" vertical="center" wrapText="1"/>
    </xf>
    <xf numFmtId="0" fontId="48" fillId="0" borderId="27" xfId="0" applyFont="1" applyBorder="1" applyAlignment="1">
      <alignment horizontal="center" vertical="center" wrapText="1"/>
    </xf>
    <xf numFmtId="0" fontId="51" fillId="0" borderId="27" xfId="0" applyFont="1" applyBorder="1" applyAlignment="1">
      <alignment vertical="center" wrapText="1"/>
    </xf>
    <xf numFmtId="0" fontId="48" fillId="0" borderId="27" xfId="0" applyFont="1" applyBorder="1" applyAlignment="1">
      <alignment vertical="center"/>
    </xf>
    <xf numFmtId="175" fontId="0" fillId="0" borderId="0" xfId="0" applyNumberFormat="1" applyFill="1" applyAlignment="1">
      <alignment vertical="center"/>
    </xf>
    <xf numFmtId="43" fontId="0" fillId="0" borderId="27" xfId="107" applyFont="1" applyBorder="1" applyAlignment="1">
      <alignment vertical="center"/>
    </xf>
    <xf numFmtId="43" fontId="0" fillId="0" borderId="27" xfId="107" applyFont="1" applyFill="1" applyBorder="1" applyAlignment="1">
      <alignment horizontal="center" vertical="center"/>
    </xf>
    <xf numFmtId="43" fontId="0" fillId="0" borderId="27" xfId="107" applyFont="1" applyBorder="1" applyAlignment="1">
      <alignment horizontal="center" vertical="center"/>
    </xf>
    <xf numFmtId="0" fontId="23" fillId="0" borderId="31" xfId="0" applyFont="1" applyBorder="1" applyAlignment="1">
      <alignment horizontal="center" vertical="center" wrapText="1"/>
    </xf>
    <xf numFmtId="0" fontId="23" fillId="0" borderId="29" xfId="0" applyFont="1" applyFill="1" applyBorder="1" applyAlignment="1">
      <alignment horizontal="center" vertical="center"/>
    </xf>
    <xf numFmtId="0" fontId="48" fillId="0" borderId="29" xfId="0" applyFont="1" applyBorder="1" applyAlignment="1">
      <alignment vertical="center"/>
    </xf>
    <xf numFmtId="0" fontId="23" fillId="0" borderId="29" xfId="0" applyFont="1" applyBorder="1" applyAlignment="1">
      <alignment horizontal="center" vertical="center" wrapText="1"/>
    </xf>
    <xf numFmtId="49" fontId="0" fillId="0" borderId="29" xfId="0" applyNumberFormat="1" applyFill="1" applyBorder="1" applyAlignment="1">
      <alignment horizontal="center" vertical="center"/>
    </xf>
    <xf numFmtId="0" fontId="48" fillId="0" borderId="29" xfId="0" applyFont="1" applyBorder="1" applyAlignment="1">
      <alignment horizontal="center" vertical="center" wrapText="1"/>
    </xf>
    <xf numFmtId="0" fontId="51" fillId="0" borderId="29" xfId="0" applyFont="1" applyBorder="1" applyAlignment="1">
      <alignment vertical="center" wrapText="1"/>
    </xf>
    <xf numFmtId="43" fontId="0" fillId="0" borderId="29" xfId="107" applyFont="1" applyBorder="1" applyAlignment="1">
      <alignment vertical="center"/>
    </xf>
    <xf numFmtId="43" fontId="0" fillId="0" borderId="29" xfId="107" applyFont="1" applyBorder="1" applyAlignment="1">
      <alignment horizontal="center" vertical="center"/>
    </xf>
    <xf numFmtId="0" fontId="0" fillId="0" borderId="30" xfId="0" applyFill="1" applyBorder="1" applyAlignment="1">
      <alignment horizontal="center" vertical="center"/>
    </xf>
    <xf numFmtId="44" fontId="0" fillId="0" borderId="33" xfId="107" applyNumberFormat="1" applyFont="1" applyBorder="1" applyAlignment="1">
      <alignment horizontal="center" wrapText="1"/>
    </xf>
    <xf numFmtId="43" fontId="23" fillId="0" borderId="34" xfId="107" applyFont="1" applyFill="1" applyBorder="1" applyAlignment="1">
      <alignment horizontal="center" vertical="center" wrapText="1"/>
    </xf>
    <xf numFmtId="0" fontId="0" fillId="0" borderId="0" xfId="0" applyAlignment="1">
      <alignment horizontal="center"/>
    </xf>
    <xf numFmtId="49" fontId="24" fillId="0" borderId="27" xfId="0" applyNumberFormat="1" applyFont="1" applyFill="1" applyBorder="1" applyAlignment="1">
      <alignment horizontal="center" vertical="center"/>
    </xf>
    <xf numFmtId="49" fontId="24" fillId="0" borderId="27" xfId="0" applyNumberFormat="1" applyFont="1" applyFill="1" applyBorder="1" applyAlignment="1">
      <alignment horizontal="center" vertical="center" wrapText="1"/>
    </xf>
    <xf numFmtId="2" fontId="24" fillId="0" borderId="27" xfId="0" applyNumberFormat="1" applyFont="1" applyFill="1" applyBorder="1" applyAlignment="1">
      <alignment horizontal="center" vertical="center" wrapText="1"/>
    </xf>
    <xf numFmtId="43" fontId="24" fillId="0" borderId="27" xfId="107" applyFont="1" applyFill="1" applyBorder="1" applyAlignment="1">
      <alignment horizontal="center" vertical="center" wrapText="1"/>
    </xf>
    <xf numFmtId="49" fontId="0" fillId="0" borderId="27" xfId="0" applyNumberFormat="1" applyFill="1" applyBorder="1" applyAlignment="1">
      <alignment horizontal="left" vertical="center"/>
    </xf>
    <xf numFmtId="49" fontId="0" fillId="0" borderId="27" xfId="0" applyNumberFormat="1" applyFont="1" applyFill="1" applyBorder="1" applyAlignment="1">
      <alignment horizontal="left" vertical="center"/>
    </xf>
    <xf numFmtId="49" fontId="0" fillId="0" borderId="27" xfId="0" applyNumberFormat="1" applyFont="1" applyFill="1" applyBorder="1" applyAlignment="1">
      <alignment horizontal="center" vertical="center"/>
    </xf>
    <xf numFmtId="0" fontId="48" fillId="0" borderId="27" xfId="0" applyFont="1" applyBorder="1" applyAlignment="1">
      <alignment vertical="center" wrapText="1"/>
    </xf>
    <xf numFmtId="43" fontId="48" fillId="0" borderId="27" xfId="107" applyFont="1" applyBorder="1" applyAlignment="1">
      <alignment horizontal="right" vertical="center" wrapText="1"/>
    </xf>
    <xf numFmtId="43" fontId="23" fillId="0" borderId="27" xfId="107" applyFont="1" applyFill="1" applyBorder="1" applyAlignment="1">
      <alignment horizontal="center" vertical="center" wrapText="1"/>
    </xf>
    <xf numFmtId="43" fontId="0" fillId="0" borderId="0" xfId="107" applyFont="1" applyFill="1" applyAlignment="1">
      <alignment vertical="center"/>
    </xf>
    <xf numFmtId="0" fontId="23"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35" xfId="0" applyBorder="1" applyAlignment="1">
      <alignment horizontal="center"/>
    </xf>
    <xf numFmtId="43" fontId="0" fillId="0" borderId="29" xfId="107" applyFont="1" applyBorder="1" applyAlignment="1">
      <alignment horizontal="center" vertical="center"/>
    </xf>
    <xf numFmtId="44" fontId="0" fillId="0" borderId="23" xfId="107" applyNumberFormat="1" applyFont="1" applyBorder="1" applyAlignment="1">
      <alignment horizontal="center" wrapText="1"/>
    </xf>
    <xf numFmtId="44" fontId="23" fillId="0" borderId="23" xfId="0" applyNumberFormat="1" applyFont="1" applyBorder="1" applyAlignment="1">
      <alignment horizontal="right"/>
    </xf>
    <xf numFmtId="0" fontId="52" fillId="0" borderId="27" xfId="0" applyFont="1" applyBorder="1" applyAlignment="1">
      <alignment horizontal="center" vertical="top" wrapText="1"/>
    </xf>
    <xf numFmtId="49" fontId="0" fillId="0" borderId="29" xfId="0" applyNumberFormat="1" applyFont="1" applyFill="1" applyBorder="1" applyAlignment="1">
      <alignment horizontal="center" vertical="center"/>
    </xf>
    <xf numFmtId="0" fontId="48" fillId="0" borderId="27" xfId="0" applyFont="1" applyBorder="1" applyAlignment="1">
      <alignment/>
    </xf>
    <xf numFmtId="0" fontId="48" fillId="0" borderId="27" xfId="0" applyFont="1" applyBorder="1" applyAlignment="1">
      <alignment horizontal="center" vertical="top" wrapText="1"/>
    </xf>
    <xf numFmtId="0" fontId="48" fillId="0" borderId="27" xfId="0" applyFont="1" applyBorder="1" applyAlignment="1">
      <alignment horizontal="right" vertical="top" wrapText="1"/>
    </xf>
    <xf numFmtId="4" fontId="48" fillId="0" borderId="27" xfId="0" applyNumberFormat="1" applyFont="1" applyBorder="1" applyAlignment="1">
      <alignment horizontal="right" vertical="top" wrapText="1"/>
    </xf>
    <xf numFmtId="43" fontId="53" fillId="0" borderId="27" xfId="0" applyNumberFormat="1" applyFont="1" applyBorder="1" applyAlignment="1">
      <alignment/>
    </xf>
    <xf numFmtId="44" fontId="0" fillId="0" borderId="23" xfId="107" applyNumberFormat="1" applyFont="1" applyBorder="1" applyAlignment="1">
      <alignment horizontal="center" wrapText="1"/>
    </xf>
    <xf numFmtId="44" fontId="47" fillId="0" borderId="23" xfId="107" applyNumberFormat="1" applyFont="1" applyBorder="1" applyAlignment="1">
      <alignment horizontal="center" wrapText="1"/>
    </xf>
    <xf numFmtId="43" fontId="23" fillId="0" borderId="27" xfId="0" applyNumberFormat="1" applyFont="1" applyBorder="1" applyAlignment="1">
      <alignment/>
    </xf>
    <xf numFmtId="4" fontId="0" fillId="0" borderId="0" xfId="0" applyNumberFormat="1" applyFont="1" applyAlignment="1">
      <alignment/>
    </xf>
    <xf numFmtId="0" fontId="48" fillId="0" borderId="0" xfId="0" applyFont="1" applyAlignment="1">
      <alignment/>
    </xf>
    <xf numFmtId="0" fontId="47" fillId="0" borderId="27" xfId="0" applyFont="1" applyBorder="1" applyAlignment="1">
      <alignment horizontal="center" vertical="center" wrapText="1"/>
    </xf>
    <xf numFmtId="0" fontId="47" fillId="0" borderId="36" xfId="0" applyFont="1" applyBorder="1" applyAlignment="1">
      <alignment horizontal="center" vertical="center" wrapText="1"/>
    </xf>
    <xf numFmtId="0" fontId="47" fillId="0" borderId="37" xfId="0" applyFont="1" applyBorder="1" applyAlignment="1">
      <alignment horizontal="center" vertical="center" wrapText="1"/>
    </xf>
    <xf numFmtId="0" fontId="0" fillId="0" borderId="0" xfId="0" applyAlignment="1">
      <alignment wrapText="1"/>
    </xf>
    <xf numFmtId="14" fontId="0" fillId="0" borderId="0" xfId="0" applyNumberFormat="1" applyAlignment="1">
      <alignment wrapText="1"/>
    </xf>
    <xf numFmtId="4" fontId="0" fillId="0" borderId="0" xfId="0" applyNumberFormat="1" applyAlignment="1">
      <alignment/>
    </xf>
    <xf numFmtId="4" fontId="0" fillId="0" borderId="0" xfId="0" applyNumberFormat="1" applyAlignment="1">
      <alignment wrapText="1"/>
    </xf>
    <xf numFmtId="0" fontId="0" fillId="0" borderId="0" xfId="0" applyNumberFormat="1" applyAlignment="1">
      <alignment/>
    </xf>
    <xf numFmtId="0" fontId="0" fillId="0" borderId="0" xfId="0" applyBorder="1" applyAlignment="1">
      <alignment/>
    </xf>
    <xf numFmtId="0" fontId="0" fillId="0" borderId="0" xfId="0" applyNumberFormat="1" applyBorder="1" applyAlignment="1">
      <alignment/>
    </xf>
    <xf numFmtId="0" fontId="23" fillId="0" borderId="37" xfId="0" applyFont="1" applyBorder="1" applyAlignment="1">
      <alignment horizontal="center" vertical="center" wrapText="1"/>
    </xf>
    <xf numFmtId="0" fontId="23" fillId="0" borderId="30" xfId="0" applyFont="1" applyFill="1" applyBorder="1" applyAlignment="1">
      <alignment horizontal="center" vertical="center"/>
    </xf>
    <xf numFmtId="0" fontId="48" fillId="0" borderId="30" xfId="0" applyFont="1" applyBorder="1" applyAlignment="1">
      <alignment vertical="center"/>
    </xf>
    <xf numFmtId="0" fontId="23" fillId="0" borderId="30" xfId="0" applyFont="1" applyBorder="1" applyAlignment="1">
      <alignment horizontal="center" vertical="center" wrapText="1"/>
    </xf>
    <xf numFmtId="0" fontId="0" fillId="0" borderId="30" xfId="0" applyFont="1" applyFill="1" applyBorder="1" applyAlignment="1">
      <alignment horizontal="center" vertical="center"/>
    </xf>
    <xf numFmtId="0" fontId="48" fillId="0" borderId="30" xfId="0" applyFont="1" applyBorder="1" applyAlignment="1">
      <alignment horizontal="center" vertical="center" wrapText="1"/>
    </xf>
    <xf numFmtId="0" fontId="51" fillId="0" borderId="30" xfId="0" applyFont="1" applyBorder="1" applyAlignment="1">
      <alignment vertical="center" wrapText="1"/>
    </xf>
    <xf numFmtId="0" fontId="0" fillId="0" borderId="30" xfId="0" applyNumberFormat="1" applyFont="1" applyBorder="1" applyAlignment="1">
      <alignment vertical="center"/>
    </xf>
    <xf numFmtId="43" fontId="0" fillId="0" borderId="30" xfId="0" applyNumberFormat="1" applyFont="1" applyBorder="1" applyAlignment="1">
      <alignment horizontal="center" vertical="center"/>
    </xf>
    <xf numFmtId="0" fontId="53" fillId="0" borderId="30" xfId="0" applyFont="1" applyBorder="1" applyAlignment="1">
      <alignment horizontal="center" vertical="center" wrapText="1"/>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43" fontId="0" fillId="0" borderId="29" xfId="0" applyNumberFormat="1" applyFont="1" applyBorder="1" applyAlignment="1">
      <alignment horizontal="center" vertical="center"/>
    </xf>
    <xf numFmtId="43" fontId="54" fillId="0" borderId="29" xfId="0" applyNumberFormat="1" applyFont="1" applyFill="1" applyBorder="1" applyAlignment="1">
      <alignment horizontal="center" vertical="center" wrapText="1"/>
    </xf>
    <xf numFmtId="43" fontId="54" fillId="0" borderId="38" xfId="0" applyNumberFormat="1" applyFont="1" applyFill="1" applyBorder="1" applyAlignment="1">
      <alignment horizontal="right" vertical="center" wrapText="1"/>
    </xf>
    <xf numFmtId="49" fontId="0" fillId="0" borderId="24"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0" fontId="48" fillId="0" borderId="25" xfId="0" applyFont="1" applyFill="1" applyBorder="1" applyAlignment="1">
      <alignment vertical="center"/>
    </xf>
    <xf numFmtId="43" fontId="0" fillId="0" borderId="25" xfId="107" applyFont="1" applyFill="1" applyBorder="1" applyAlignment="1">
      <alignment horizontal="center" vertical="center"/>
    </xf>
    <xf numFmtId="0" fontId="0" fillId="58" borderId="0" xfId="0" applyFill="1" applyAlignment="1">
      <alignment horizontal="center" vertical="center"/>
    </xf>
    <xf numFmtId="0" fontId="48" fillId="58" borderId="0" xfId="0" applyFont="1" applyFill="1" applyAlignment="1">
      <alignment/>
    </xf>
    <xf numFmtId="0" fontId="48" fillId="58" borderId="27" xfId="0" applyFont="1" applyFill="1" applyBorder="1" applyAlignment="1">
      <alignment horizontal="center" vertical="center" wrapText="1"/>
    </xf>
    <xf numFmtId="0" fontId="48" fillId="58" borderId="27" xfId="0" applyFont="1" applyFill="1" applyBorder="1" applyAlignment="1">
      <alignment vertical="center" wrapText="1"/>
    </xf>
    <xf numFmtId="0" fontId="48" fillId="58" borderId="27" xfId="0" applyFont="1" applyFill="1" applyBorder="1" applyAlignment="1">
      <alignment horizontal="right" vertical="center" wrapText="1"/>
    </xf>
    <xf numFmtId="4" fontId="48" fillId="58" borderId="27" xfId="0" applyNumberFormat="1" applyFont="1" applyFill="1" applyBorder="1" applyAlignment="1">
      <alignment horizontal="right" vertical="center" wrapText="1"/>
    </xf>
    <xf numFmtId="0" fontId="0" fillId="58" borderId="0" xfId="0" applyFill="1" applyAlignment="1">
      <alignment horizontal="center" vertical="center" wrapText="1"/>
    </xf>
    <xf numFmtId="43" fontId="41" fillId="0" borderId="27" xfId="0" applyNumberFormat="1" applyFont="1" applyBorder="1" applyAlignment="1">
      <alignment/>
    </xf>
    <xf numFmtId="0" fontId="47" fillId="55" borderId="32" xfId="0" applyFont="1" applyFill="1" applyBorder="1" applyAlignment="1">
      <alignment horizontal="center"/>
    </xf>
    <xf numFmtId="0" fontId="47" fillId="55" borderId="39" xfId="0" applyFont="1" applyFill="1" applyBorder="1" applyAlignment="1">
      <alignment horizontal="center"/>
    </xf>
    <xf numFmtId="0" fontId="47" fillId="55" borderId="21" xfId="0" applyFont="1" applyFill="1" applyBorder="1" applyAlignment="1">
      <alignment horizontal="center"/>
    </xf>
  </cellXfs>
  <cellStyles count="94">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Moeda 2" xfId="79"/>
    <cellStyle name="Neutra" xfId="80"/>
    <cellStyle name="Neutra 2" xfId="81"/>
    <cellStyle name="Normal 2" xfId="82"/>
    <cellStyle name="Normal 3" xfId="83"/>
    <cellStyle name="Nota" xfId="84"/>
    <cellStyle name="Nota 2" xfId="85"/>
    <cellStyle name="Percent" xfId="86"/>
    <cellStyle name="Saída" xfId="87"/>
    <cellStyle name="Saída 2" xfId="88"/>
    <cellStyle name="Comma [0]" xfId="89"/>
    <cellStyle name="Separador de milhares 2" xfId="90"/>
    <cellStyle name="Texto de Aviso" xfId="91"/>
    <cellStyle name="Texto de Aviso 2" xfId="92"/>
    <cellStyle name="Texto Explicativo" xfId="93"/>
    <cellStyle name="Texto Explicativo 2" xfId="94"/>
    <cellStyle name="Título" xfId="95"/>
    <cellStyle name="Título 1" xfId="96"/>
    <cellStyle name="Título 1 2" xfId="97"/>
    <cellStyle name="Título 2" xfId="98"/>
    <cellStyle name="Título 2 2" xfId="99"/>
    <cellStyle name="Título 3" xfId="100"/>
    <cellStyle name="Título 3 2" xfId="101"/>
    <cellStyle name="Título 4" xfId="102"/>
    <cellStyle name="Título 4 2" xfId="103"/>
    <cellStyle name="Título 5" xfId="104"/>
    <cellStyle name="Total" xfId="105"/>
    <cellStyle name="Total 2" xfId="106"/>
    <cellStyle name="Comma" xfId="107"/>
  </cellStyles>
  <dxfs count="1">
    <dxf>
      <fill>
        <patternFill>
          <bgColor rgb="FFCDC800"/>
        </patternFill>
      </fill>
    </dxf>
  </dxfs>
  <tableStyles count="1" defaultTableStyle="TableStyleMedium9" defaultPivotStyle="PivotStyleLight16">
    <tableStyle name="Estilo de Tabela 1" pivot="0" count="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148" name="Tabela101" displayName="Tabela101" ref="A1:P512" comment="" totalsRowCount="1">
  <autoFilter ref="A1:P512"/>
  <tableColumns count="16">
    <tableColumn id="1" name="PREGÃO"/>
    <tableColumn id="2" name="FORNECEDOR"/>
    <tableColumn id="3" name="ITEM"/>
    <tableColumn id="4" name="SIGE"/>
    <tableColumn id="5" name="DESCRIÇÃO"/>
    <tableColumn id="6" name="UN"/>
    <tableColumn id="7" name="QTD. LIC."/>
    <tableColumn id="8" name="QTD. SOL."/>
    <tableColumn id="9" name="QTD. EMP."/>
    <tableColumn id="10" name="R$ UN"/>
    <tableColumn id="11" name="R$ TOTAL"/>
    <tableColumn id="12" name="R$ TOTAL EMP." totalsRowFunction="sum"/>
    <tableColumn id="13" name="STATUS"/>
    <tableColumn id="14" name="Colunas1" totalsRowFunction="count"/>
    <tableColumn id="15" name="Colunas2"/>
    <tableColumn id="16" name="Colunas3"/>
  </tableColumns>
  <tableStyleInfo name="TableStyleMedium9" showFirstColumn="0" showLastColumn="0" showRowStripes="1" showColumnStripes="0"/>
</table>
</file>

<file path=xl/tables/table2.xml><?xml version="1.0" encoding="utf-8"?>
<table xmlns="http://schemas.openxmlformats.org/spreadsheetml/2006/main" id="2" name="Tabela2" displayName="Tabela2" ref="A1:T276" comment="" totalsRowCount="1">
  <autoFilter ref="A1:T276"/>
  <tableColumns count="20">
    <tableColumn id="1" name="Modalidade"/>
    <tableColumn id="2" name="Pré-Empenho"/>
    <tableColumn id="3" name="Empresa"/>
    <tableColumn id="4" name="UGR"/>
    <tableColumn id="5" name="PTRES"/>
    <tableColumn id="6" name="Fonte"/>
    <tableColumn id="7" name="PI - Enq."/>
    <tableColumn id="8" name="PI - Ação"/>
    <tableColumn id="9" name="PI - Etapa"/>
    <tableColumn id="10" name="PI - Categoria"/>
    <tableColumn id="11" name="PI - Modalidade"/>
    <tableColumn id="12" name="ID"/>
    <tableColumn id="13" name="Item"/>
    <tableColumn id="14" name="Nome"/>
    <tableColumn id="15" name="Unidade"/>
    <tableColumn id="16" name="Qtde "/>
    <tableColumn id="17" name="Valor Uni R$"/>
    <tableColumn id="18" name="Valor Tot R$" totalsRowFunction="sum"/>
    <tableColumn id="19" name="SIAFI"/>
    <tableColumn id="45" name="Colunas1"/>
  </tableColumns>
  <tableStyleInfo name="TableStyleMedium9" showFirstColumn="0" showLastColumn="0" showRowStripes="1" showColumnStripes="0"/>
</table>
</file>

<file path=xl/tables/table3.xml><?xml version="1.0" encoding="utf-8"?>
<table xmlns="http://schemas.openxmlformats.org/spreadsheetml/2006/main" id="99" name="Tabela99" displayName="Tabela99" ref="A1:T14" comment="" totalsRowCount="1">
  <autoFilter ref="A1:T14"/>
  <tableColumns count="20">
    <tableColumn id="1" name="Modalidade"/>
    <tableColumn id="2" name="Pré-Empenho"/>
    <tableColumn id="3" name="Empresa"/>
    <tableColumn id="4" name="UGR"/>
    <tableColumn id="5" name="PTRES"/>
    <tableColumn id="6" name="Fonte"/>
    <tableColumn id="7" name="PI - Enq."/>
    <tableColumn id="8" name="PI - Ação"/>
    <tableColumn id="9" name="PI - Etapa"/>
    <tableColumn id="10" name="PI - Categoria"/>
    <tableColumn id="11" name="PI - Modalidade"/>
    <tableColumn id="12" name="ID"/>
    <tableColumn id="13" name="Item"/>
    <tableColumn id="14" name="Nome"/>
    <tableColumn id="15" name="Unidade"/>
    <tableColumn id="16" name="Qtde "/>
    <tableColumn id="17" name="Valor Uni R$"/>
    <tableColumn id="18" name="Valor Tot R$" totalsRowFunction="sum"/>
    <tableColumn id="19" name="SIAFI" totalsRowFunction="count"/>
    <tableColumn id="20" name="Empenho"/>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s>
</file>

<file path=xl/worksheets/sheet1.xml><?xml version="1.0" encoding="utf-8"?>
<worksheet xmlns="http://schemas.openxmlformats.org/spreadsheetml/2006/main" xmlns:r="http://schemas.openxmlformats.org/officeDocument/2006/relationships">
  <dimension ref="A1:L31"/>
  <sheetViews>
    <sheetView tabSelected="1" zoomScalePageLayoutView="0" workbookViewId="0" topLeftCell="A1">
      <selection activeCell="H27" sqref="H27"/>
    </sheetView>
  </sheetViews>
  <sheetFormatPr defaultColWidth="9.140625" defaultRowHeight="15"/>
  <cols>
    <col min="1" max="1" width="34.7109375" style="4" customWidth="1"/>
    <col min="2" max="2" width="13.7109375" style="4" bestFit="1" customWidth="1"/>
    <col min="3" max="3" width="12.57421875" style="4" bestFit="1" customWidth="1"/>
    <col min="4" max="4" width="19.8515625" style="4" hidden="1" customWidth="1"/>
    <col min="5" max="5" width="28.140625" style="4" bestFit="1" customWidth="1"/>
    <col min="6" max="6" width="19.8515625" style="4" customWidth="1"/>
    <col min="7" max="8" width="20.8515625" style="4" customWidth="1"/>
    <col min="9" max="9" width="18.8515625" style="4" customWidth="1"/>
    <col min="10" max="10" width="12.8515625" style="4" customWidth="1"/>
    <col min="11" max="11" width="17.28125" style="4" customWidth="1"/>
    <col min="12" max="12" width="14.140625" style="4" customWidth="1"/>
    <col min="13" max="16384" width="9.140625" style="4" customWidth="1"/>
  </cols>
  <sheetData>
    <row r="1" spans="1:4" ht="15.75" thickBot="1">
      <c r="A1" s="148" t="s">
        <v>26</v>
      </c>
      <c r="B1" s="149"/>
      <c r="C1" s="150"/>
      <c r="D1" s="3"/>
    </row>
    <row r="2" ht="15.75" thickBot="1"/>
    <row r="3" spans="2:4" ht="30.75" thickBot="1">
      <c r="B3" s="9" t="s">
        <v>19</v>
      </c>
      <c r="C3" s="10" t="s">
        <v>20</v>
      </c>
      <c r="D3" s="11" t="s">
        <v>20</v>
      </c>
    </row>
    <row r="4" spans="1:6" ht="15.75" thickBot="1">
      <c r="A4" s="52" t="s">
        <v>23</v>
      </c>
      <c r="B4" s="79">
        <v>115721.72</v>
      </c>
      <c r="C4" s="79">
        <v>28930.43</v>
      </c>
      <c r="D4" s="12">
        <v>55254.73</v>
      </c>
      <c r="E4" s="39"/>
      <c r="F4" s="39"/>
    </row>
    <row r="5" spans="1:4" ht="30.75" thickBot="1">
      <c r="A5" s="97" t="s">
        <v>92</v>
      </c>
      <c r="B5" s="53">
        <f>B4*0.4</f>
        <v>46288.688</v>
      </c>
      <c r="C5" s="53">
        <f>C4*0.8</f>
        <v>23144.344</v>
      </c>
      <c r="D5" s="12"/>
    </row>
    <row r="6" spans="1:4" ht="30.75" thickBot="1">
      <c r="A6" s="106" t="s">
        <v>99</v>
      </c>
      <c r="B6" s="107">
        <f>B4*0.65</f>
        <v>75219.118</v>
      </c>
      <c r="C6" s="107">
        <f>C4*0.9</f>
        <v>26037.387000000002</v>
      </c>
      <c r="D6" s="12"/>
    </row>
    <row r="7" spans="1:4" ht="30.75" thickBot="1">
      <c r="A7" s="20" t="s">
        <v>93</v>
      </c>
      <c r="B7" s="21"/>
      <c r="C7" s="98">
        <v>2200</v>
      </c>
      <c r="D7" s="12"/>
    </row>
    <row r="8" spans="1:4" ht="30.75" thickBot="1">
      <c r="A8" s="20" t="s">
        <v>93</v>
      </c>
      <c r="B8" s="21"/>
      <c r="C8" s="98">
        <v>985.22</v>
      </c>
      <c r="D8" s="12"/>
    </row>
    <row r="9" spans="1:4" ht="30.75" thickBot="1">
      <c r="A9" s="20" t="s">
        <v>93</v>
      </c>
      <c r="B9" s="21"/>
      <c r="C9" s="98">
        <v>630</v>
      </c>
      <c r="D9" s="12"/>
    </row>
    <row r="10" spans="1:4" ht="30.75" thickBot="1">
      <c r="A10" s="20" t="s">
        <v>103</v>
      </c>
      <c r="B10" s="21"/>
      <c r="C10" s="98">
        <v>1348</v>
      </c>
      <c r="D10" s="12"/>
    </row>
    <row r="11" spans="1:4" ht="30.75" thickBot="1">
      <c r="A11" s="20" t="s">
        <v>101</v>
      </c>
      <c r="B11" s="21"/>
      <c r="C11" s="98">
        <v>1983.2</v>
      </c>
      <c r="D11" s="12"/>
    </row>
    <row r="12" spans="1:4" ht="30.75" thickBot="1">
      <c r="A12" s="20" t="s">
        <v>102</v>
      </c>
      <c r="B12" s="21"/>
      <c r="C12" s="98">
        <v>200</v>
      </c>
      <c r="D12" s="12"/>
    </row>
    <row r="13" spans="1:4" ht="15.75" thickBot="1">
      <c r="A13" s="20" t="s">
        <v>24</v>
      </c>
      <c r="B13" s="53">
        <f>'Capital do ICEX'!R14</f>
        <v>38503.5</v>
      </c>
      <c r="C13" s="40"/>
      <c r="D13" s="12"/>
    </row>
    <row r="14" spans="1:4" ht="15.75" thickBot="1">
      <c r="A14" s="20" t="s">
        <v>25</v>
      </c>
      <c r="B14" s="13"/>
      <c r="C14" s="40">
        <f>'custeio ICEX'!R276</f>
        <v>1706.17</v>
      </c>
      <c r="D14" s="12">
        <f>C14</f>
        <v>1706.17</v>
      </c>
    </row>
    <row r="15" spans="1:4" ht="15.75" thickBot="1">
      <c r="A15" s="20" t="s">
        <v>235</v>
      </c>
      <c r="B15" s="13">
        <f>_xlfn.SUMIFS('Custeio Sistema ICEX'!$L$2:$L$511,'Custeio Sistema ICEX'!$P$2:$P$511,"K")</f>
        <v>33574.22</v>
      </c>
      <c r="C15" s="13">
        <f>_xlfn.SUMIFS('Custeio Sistema ICEX'!$L$2:$L$511,'Custeio Sistema ICEX'!$P$2:$P$511,"c")</f>
        <v>5088.66</v>
      </c>
      <c r="D15" s="12"/>
    </row>
    <row r="16" spans="1:4" ht="15.75" thickBot="1">
      <c r="A16" s="14" t="s">
        <v>21</v>
      </c>
      <c r="B16" s="54">
        <f>B6-B13-B15</f>
        <v>3141.398000000001</v>
      </c>
      <c r="C16" s="54">
        <f>C6-C14-C7-C8-C11-C12-C9-C10-C15</f>
        <v>11896.137000000002</v>
      </c>
      <c r="D16" s="15" t="e">
        <f>D4-D14-#REF!</f>
        <v>#REF!</v>
      </c>
    </row>
    <row r="17" spans="3:6" ht="15">
      <c r="C17" s="39"/>
      <c r="F17" s="8"/>
    </row>
    <row r="18" ht="15">
      <c r="B18" s="5"/>
    </row>
    <row r="19" ht="15">
      <c r="E19" t="s">
        <v>27</v>
      </c>
    </row>
    <row r="20" spans="5:12" ht="26.25">
      <c r="E20" s="42" t="s">
        <v>28</v>
      </c>
      <c r="F20" s="42" t="s">
        <v>29</v>
      </c>
      <c r="G20" s="42" t="s">
        <v>30</v>
      </c>
      <c r="H20" s="42" t="s">
        <v>98</v>
      </c>
      <c r="I20" s="43" t="s">
        <v>31</v>
      </c>
      <c r="J20" s="42" t="s">
        <v>22</v>
      </c>
      <c r="K20" s="44" t="s">
        <v>32</v>
      </c>
      <c r="L20" s="42" t="s">
        <v>100</v>
      </c>
    </row>
    <row r="21" spans="1:12" ht="15">
      <c r="A21"/>
      <c r="B21" s="109"/>
      <c r="E21" s="45" t="s">
        <v>37</v>
      </c>
      <c r="F21" s="41" t="s">
        <v>34</v>
      </c>
      <c r="G21" s="46">
        <v>6700.11</v>
      </c>
      <c r="H21" s="46">
        <f>G21*0.9</f>
        <v>6030.099</v>
      </c>
      <c r="I21" s="47">
        <f>5414.78+985.22+985.22+630</f>
        <v>8015.22</v>
      </c>
      <c r="J21" s="47">
        <f>H21+I21</f>
        <v>14045.319</v>
      </c>
      <c r="K21" s="47">
        <v>13341.619999999999</v>
      </c>
      <c r="L21" s="108">
        <f>J21-K21</f>
        <v>703.6990000000005</v>
      </c>
    </row>
    <row r="22" spans="1:12" ht="15">
      <c r="A22"/>
      <c r="E22" s="45" t="s">
        <v>104</v>
      </c>
      <c r="F22" s="41" t="s">
        <v>105</v>
      </c>
      <c r="G22" s="46"/>
      <c r="H22" s="46"/>
      <c r="I22" s="47">
        <v>1348</v>
      </c>
      <c r="J22" s="47">
        <f>H22+I22</f>
        <v>1348</v>
      </c>
      <c r="K22" s="47">
        <v>1347</v>
      </c>
      <c r="L22" s="108">
        <f>J22-K22</f>
        <v>1</v>
      </c>
    </row>
    <row r="23" spans="1:8" ht="15">
      <c r="A23"/>
      <c r="E23" s="48"/>
      <c r="F23" s="49"/>
      <c r="G23" s="49"/>
      <c r="H23" s="49"/>
    </row>
    <row r="24" spans="1:5" ht="15">
      <c r="A24"/>
      <c r="E24" s="50" t="s">
        <v>35</v>
      </c>
    </row>
    <row r="25" spans="5:10" ht="26.25">
      <c r="E25" s="51" t="s">
        <v>30</v>
      </c>
      <c r="F25" s="43" t="s">
        <v>36</v>
      </c>
      <c r="G25" s="42" t="s">
        <v>22</v>
      </c>
      <c r="H25" s="42" t="s">
        <v>98</v>
      </c>
      <c r="I25" s="44" t="s">
        <v>32</v>
      </c>
      <c r="J25" s="42" t="s">
        <v>33</v>
      </c>
    </row>
    <row r="26" spans="5:10" ht="15">
      <c r="E26" s="46">
        <v>2233.37</v>
      </c>
      <c r="F26" s="47">
        <v>200</v>
      </c>
      <c r="G26" s="47">
        <f>E26+F26</f>
        <v>2433.37</v>
      </c>
      <c r="H26" s="47">
        <f>E26*0.9+F26</f>
        <v>2210.033</v>
      </c>
      <c r="I26" s="105">
        <v>2592.5699999999997</v>
      </c>
      <c r="J26" s="147">
        <f>H26-I26</f>
        <v>-382.5369999999998</v>
      </c>
    </row>
    <row r="29" ht="15">
      <c r="A29" s="109"/>
    </row>
    <row r="30" ht="15">
      <c r="A30" s="109"/>
    </row>
    <row r="31" ht="15">
      <c r="A31" s="109"/>
    </row>
  </sheetData>
  <sheetProtection/>
  <mergeCells count="1">
    <mergeCell ref="A1:C1"/>
  </mergeCells>
  <printOptions/>
  <pageMargins left="0.511811024" right="0.511811024" top="0.787401575" bottom="0.787401575" header="0.31496062" footer="0.3149606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T512"/>
  <sheetViews>
    <sheetView zoomScalePageLayoutView="0" workbookViewId="0" topLeftCell="B1">
      <selection activeCell="S61" sqref="S61:U74"/>
    </sheetView>
  </sheetViews>
  <sheetFormatPr defaultColWidth="9.140625" defaultRowHeight="15"/>
  <cols>
    <col min="1" max="1" width="10.57421875" style="0" customWidth="1"/>
    <col min="2" max="2" width="50.8515625" style="0" customWidth="1"/>
    <col min="3" max="3" width="5.421875" style="0" customWidth="1"/>
    <col min="4" max="4" width="6.00390625" style="0" customWidth="1"/>
    <col min="5" max="5" width="75.140625" style="0" customWidth="1"/>
    <col min="6" max="6" width="5.00390625" style="0" customWidth="1"/>
    <col min="7" max="7" width="8.8515625" style="0" customWidth="1"/>
    <col min="8" max="8" width="9.57421875" style="0" customWidth="1"/>
    <col min="9" max="9" width="10.28125" style="0" customWidth="1"/>
    <col min="10" max="10" width="9.57421875" style="0" customWidth="1"/>
    <col min="11" max="11" width="9.140625" style="0" customWidth="1"/>
    <col min="12" max="12" width="16.28125" style="0" customWidth="1"/>
    <col min="13" max="13" width="12.57421875" style="0" bestFit="1" customWidth="1"/>
    <col min="14" max="14" width="16.421875" style="0" customWidth="1"/>
    <col min="15" max="15" width="11.421875" style="0" customWidth="1"/>
    <col min="16" max="16" width="14.421875" style="0" customWidth="1"/>
  </cols>
  <sheetData>
    <row r="1" spans="1:16" ht="15">
      <c r="A1" s="111" t="s">
        <v>120</v>
      </c>
      <c r="B1" s="111" t="s">
        <v>121</v>
      </c>
      <c r="C1" s="111" t="s">
        <v>122</v>
      </c>
      <c r="D1" s="111" t="s">
        <v>123</v>
      </c>
      <c r="E1" s="111" t="s">
        <v>124</v>
      </c>
      <c r="F1" s="111" t="s">
        <v>125</v>
      </c>
      <c r="G1" s="111" t="s">
        <v>126</v>
      </c>
      <c r="H1" s="111" t="s">
        <v>127</v>
      </c>
      <c r="I1" s="111" t="s">
        <v>128</v>
      </c>
      <c r="J1" s="111" t="s">
        <v>129</v>
      </c>
      <c r="K1" s="111" t="s">
        <v>130</v>
      </c>
      <c r="L1" s="111" t="s">
        <v>131</v>
      </c>
      <c r="M1" s="111" t="s">
        <v>132</v>
      </c>
      <c r="N1" t="s">
        <v>89</v>
      </c>
      <c r="O1" s="112" t="s">
        <v>133</v>
      </c>
      <c r="P1" s="113" t="s">
        <v>134</v>
      </c>
    </row>
    <row r="2" spans="1:20" ht="120">
      <c r="A2" s="114" t="s">
        <v>141</v>
      </c>
      <c r="B2" s="114" t="s">
        <v>142</v>
      </c>
      <c r="C2" s="114">
        <v>12</v>
      </c>
      <c r="D2" s="114">
        <v>50653</v>
      </c>
      <c r="E2" s="114" t="s">
        <v>143</v>
      </c>
      <c r="F2" s="114" t="s">
        <v>49</v>
      </c>
      <c r="G2" s="114">
        <v>5</v>
      </c>
      <c r="H2" s="114">
        <v>4</v>
      </c>
      <c r="I2" s="114">
        <v>4</v>
      </c>
      <c r="J2" s="114">
        <v>405</v>
      </c>
      <c r="K2" s="117">
        <v>1620</v>
      </c>
      <c r="L2" s="114">
        <f aca="true" t="shared" si="0" ref="L2:L65">I2*J2</f>
        <v>1620</v>
      </c>
      <c r="M2" s="114" t="s">
        <v>135</v>
      </c>
      <c r="N2" s="114" t="s">
        <v>144</v>
      </c>
      <c r="O2" s="115">
        <v>42661</v>
      </c>
      <c r="P2" t="s">
        <v>233</v>
      </c>
      <c r="T2" s="116"/>
    </row>
    <row r="3" spans="1:20" ht="345">
      <c r="A3" s="114" t="s">
        <v>141</v>
      </c>
      <c r="B3" s="114" t="s">
        <v>145</v>
      </c>
      <c r="C3" s="114">
        <v>32</v>
      </c>
      <c r="D3" s="114">
        <v>66020</v>
      </c>
      <c r="E3" s="114" t="s">
        <v>146</v>
      </c>
      <c r="F3" s="114" t="s">
        <v>49</v>
      </c>
      <c r="G3" s="114">
        <v>158</v>
      </c>
      <c r="H3" s="114">
        <v>2</v>
      </c>
      <c r="I3" s="114">
        <v>1</v>
      </c>
      <c r="J3" s="117">
        <v>3576.22</v>
      </c>
      <c r="K3" s="117">
        <v>7152.44</v>
      </c>
      <c r="L3" s="114">
        <f t="shared" si="0"/>
        <v>3576.22</v>
      </c>
      <c r="M3" s="114" t="s">
        <v>135</v>
      </c>
      <c r="N3" s="114" t="s">
        <v>147</v>
      </c>
      <c r="O3" s="115">
        <v>42661</v>
      </c>
      <c r="P3" t="s">
        <v>233</v>
      </c>
      <c r="T3" s="116"/>
    </row>
    <row r="4" spans="1:20" ht="345">
      <c r="A4" s="114" t="s">
        <v>141</v>
      </c>
      <c r="B4" s="114" t="s">
        <v>148</v>
      </c>
      <c r="C4" s="114">
        <v>33</v>
      </c>
      <c r="D4" s="114">
        <v>66020</v>
      </c>
      <c r="E4" s="114" t="s">
        <v>146</v>
      </c>
      <c r="F4" s="114" t="s">
        <v>49</v>
      </c>
      <c r="G4" s="114">
        <v>53</v>
      </c>
      <c r="H4" s="114">
        <v>1</v>
      </c>
      <c r="I4" s="114">
        <v>1</v>
      </c>
      <c r="J4" s="117">
        <v>3410</v>
      </c>
      <c r="K4" s="117">
        <v>3410</v>
      </c>
      <c r="L4" s="114">
        <f t="shared" si="0"/>
        <v>3410</v>
      </c>
      <c r="M4" s="114" t="s">
        <v>135</v>
      </c>
      <c r="N4" s="114" t="s">
        <v>149</v>
      </c>
      <c r="O4" s="115">
        <v>42661</v>
      </c>
      <c r="P4" t="s">
        <v>233</v>
      </c>
      <c r="T4" s="116"/>
    </row>
    <row r="5" spans="1:16" ht="45">
      <c r="A5" s="114" t="s">
        <v>140</v>
      </c>
      <c r="B5" s="114" t="s">
        <v>150</v>
      </c>
      <c r="C5" s="114">
        <v>88</v>
      </c>
      <c r="D5" s="114">
        <v>69846</v>
      </c>
      <c r="E5" s="114" t="s">
        <v>151</v>
      </c>
      <c r="F5" s="114" t="s">
        <v>49</v>
      </c>
      <c r="G5" s="114">
        <v>20</v>
      </c>
      <c r="H5" s="114">
        <v>10</v>
      </c>
      <c r="I5" s="114">
        <v>3</v>
      </c>
      <c r="J5" s="114">
        <v>73.81</v>
      </c>
      <c r="K5" s="114">
        <v>738.1</v>
      </c>
      <c r="L5" s="114">
        <f t="shared" si="0"/>
        <v>221.43</v>
      </c>
      <c r="M5" s="114" t="s">
        <v>135</v>
      </c>
      <c r="N5" s="114" t="s">
        <v>152</v>
      </c>
      <c r="O5" s="115">
        <v>42664</v>
      </c>
      <c r="P5" t="s">
        <v>234</v>
      </c>
    </row>
    <row r="6" spans="1:20" ht="30">
      <c r="A6" s="114" t="s">
        <v>140</v>
      </c>
      <c r="B6" s="114" t="s">
        <v>153</v>
      </c>
      <c r="C6" s="114">
        <v>24</v>
      </c>
      <c r="D6" s="114">
        <v>69858</v>
      </c>
      <c r="E6" s="114" t="s">
        <v>154</v>
      </c>
      <c r="F6" s="114" t="s">
        <v>54</v>
      </c>
      <c r="G6" s="114">
        <v>10</v>
      </c>
      <c r="H6" s="114">
        <v>5</v>
      </c>
      <c r="I6" s="114">
        <v>3</v>
      </c>
      <c r="J6" s="114">
        <v>28.64</v>
      </c>
      <c r="K6" s="114">
        <v>143.2</v>
      </c>
      <c r="L6" s="114">
        <f t="shared" si="0"/>
        <v>85.92</v>
      </c>
      <c r="M6" s="114" t="s">
        <v>135</v>
      </c>
      <c r="N6" s="114" t="s">
        <v>155</v>
      </c>
      <c r="O6" s="115">
        <v>42664</v>
      </c>
      <c r="P6" t="s">
        <v>234</v>
      </c>
      <c r="T6" s="116"/>
    </row>
    <row r="7" spans="1:16" ht="15">
      <c r="A7" s="114" t="s">
        <v>140</v>
      </c>
      <c r="B7" s="114" t="s">
        <v>153</v>
      </c>
      <c r="C7" s="114">
        <v>62</v>
      </c>
      <c r="D7" s="114">
        <v>69883</v>
      </c>
      <c r="E7" s="114" t="s">
        <v>156</v>
      </c>
      <c r="F7" s="114" t="s">
        <v>137</v>
      </c>
      <c r="G7" s="114">
        <v>4</v>
      </c>
      <c r="H7" s="114">
        <v>2</v>
      </c>
      <c r="I7" s="114">
        <v>1</v>
      </c>
      <c r="J7" s="114">
        <v>34.49</v>
      </c>
      <c r="K7" s="114">
        <v>68.98</v>
      </c>
      <c r="L7" s="114">
        <f t="shared" si="0"/>
        <v>34.49</v>
      </c>
      <c r="M7" s="114" t="s">
        <v>135</v>
      </c>
      <c r="N7" s="114" t="s">
        <v>155</v>
      </c>
      <c r="O7" s="115">
        <v>42664</v>
      </c>
      <c r="P7" t="s">
        <v>234</v>
      </c>
    </row>
    <row r="8" spans="1:16" ht="15">
      <c r="A8" s="114" t="s">
        <v>140</v>
      </c>
      <c r="B8" s="114" t="s">
        <v>153</v>
      </c>
      <c r="C8" s="114">
        <v>63</v>
      </c>
      <c r="D8" s="114">
        <v>69884</v>
      </c>
      <c r="E8" s="114" t="s">
        <v>157</v>
      </c>
      <c r="F8" s="114" t="s">
        <v>137</v>
      </c>
      <c r="G8" s="114">
        <v>4</v>
      </c>
      <c r="H8" s="114">
        <v>2</v>
      </c>
      <c r="I8" s="114">
        <v>1</v>
      </c>
      <c r="J8" s="114">
        <v>34.49</v>
      </c>
      <c r="K8" s="114">
        <v>68.98</v>
      </c>
      <c r="L8" s="114">
        <f t="shared" si="0"/>
        <v>34.49</v>
      </c>
      <c r="M8" s="114" t="s">
        <v>135</v>
      </c>
      <c r="N8" s="114" t="s">
        <v>155</v>
      </c>
      <c r="O8" s="115">
        <v>42664</v>
      </c>
      <c r="P8" t="s">
        <v>234</v>
      </c>
    </row>
    <row r="9" spans="1:16" ht="15">
      <c r="A9" s="114" t="s">
        <v>140</v>
      </c>
      <c r="B9" s="114" t="s">
        <v>153</v>
      </c>
      <c r="C9" s="114">
        <v>64</v>
      </c>
      <c r="D9" s="114">
        <v>69885</v>
      </c>
      <c r="E9" s="114" t="s">
        <v>158</v>
      </c>
      <c r="F9" s="114" t="s">
        <v>137</v>
      </c>
      <c r="G9" s="114">
        <v>4</v>
      </c>
      <c r="H9" s="114">
        <v>2</v>
      </c>
      <c r="I9" s="114">
        <v>1</v>
      </c>
      <c r="J9" s="114">
        <v>34.49</v>
      </c>
      <c r="K9" s="114">
        <v>68.98</v>
      </c>
      <c r="L9" s="114">
        <f t="shared" si="0"/>
        <v>34.49</v>
      </c>
      <c r="M9" s="114" t="s">
        <v>135</v>
      </c>
      <c r="N9" s="114" t="s">
        <v>155</v>
      </c>
      <c r="O9" s="115">
        <v>42664</v>
      </c>
      <c r="P9" t="s">
        <v>234</v>
      </c>
    </row>
    <row r="10" spans="1:16" ht="15">
      <c r="A10" s="114" t="s">
        <v>140</v>
      </c>
      <c r="B10" s="114" t="s">
        <v>153</v>
      </c>
      <c r="C10" s="114">
        <v>65</v>
      </c>
      <c r="D10" s="114">
        <v>67120</v>
      </c>
      <c r="E10" s="114" t="s">
        <v>159</v>
      </c>
      <c r="F10" s="114" t="s">
        <v>137</v>
      </c>
      <c r="G10" s="114">
        <v>2</v>
      </c>
      <c r="H10" s="114">
        <v>1</v>
      </c>
      <c r="I10" s="114">
        <v>1</v>
      </c>
      <c r="J10" s="114">
        <v>34.49</v>
      </c>
      <c r="K10" s="114">
        <v>34.49</v>
      </c>
      <c r="L10" s="114">
        <f t="shared" si="0"/>
        <v>34.49</v>
      </c>
      <c r="M10" s="114" t="s">
        <v>135</v>
      </c>
      <c r="N10" s="114" t="s">
        <v>155</v>
      </c>
      <c r="O10" s="115">
        <v>42664</v>
      </c>
      <c r="P10" t="s">
        <v>234</v>
      </c>
    </row>
    <row r="11" spans="1:16" ht="15">
      <c r="A11" s="114" t="s">
        <v>140</v>
      </c>
      <c r="B11" s="114" t="s">
        <v>153</v>
      </c>
      <c r="C11" s="114">
        <v>66</v>
      </c>
      <c r="D11" s="114">
        <v>67124</v>
      </c>
      <c r="E11" s="114" t="s">
        <v>160</v>
      </c>
      <c r="F11" s="114" t="s">
        <v>137</v>
      </c>
      <c r="G11" s="114">
        <v>2</v>
      </c>
      <c r="H11" s="114">
        <v>1</v>
      </c>
      <c r="I11" s="114">
        <v>1</v>
      </c>
      <c r="J11" s="114">
        <v>34.49</v>
      </c>
      <c r="K11" s="114">
        <v>34.49</v>
      </c>
      <c r="L11" s="114">
        <f t="shared" si="0"/>
        <v>34.49</v>
      </c>
      <c r="M11" s="114" t="s">
        <v>135</v>
      </c>
      <c r="N11" s="114" t="s">
        <v>155</v>
      </c>
      <c r="O11" s="115">
        <v>42664</v>
      </c>
      <c r="P11" t="s">
        <v>234</v>
      </c>
    </row>
    <row r="12" spans="1:16" ht="45">
      <c r="A12" s="114" t="s">
        <v>140</v>
      </c>
      <c r="B12" s="114" t="s">
        <v>153</v>
      </c>
      <c r="C12" s="114">
        <v>67</v>
      </c>
      <c r="D12" s="114">
        <v>69902</v>
      </c>
      <c r="E12" s="114" t="s">
        <v>161</v>
      </c>
      <c r="F12" s="114" t="s">
        <v>49</v>
      </c>
      <c r="G12" s="114">
        <v>120</v>
      </c>
      <c r="H12" s="114">
        <v>60</v>
      </c>
      <c r="I12" s="114">
        <v>20</v>
      </c>
      <c r="J12" s="114">
        <v>3.07</v>
      </c>
      <c r="K12" s="114">
        <v>184.2</v>
      </c>
      <c r="L12" s="114">
        <f t="shared" si="0"/>
        <v>61.4</v>
      </c>
      <c r="M12" s="114" t="s">
        <v>135</v>
      </c>
      <c r="N12" s="114" t="s">
        <v>155</v>
      </c>
      <c r="O12" s="115">
        <v>42664</v>
      </c>
      <c r="P12" t="s">
        <v>234</v>
      </c>
    </row>
    <row r="13" spans="1:16" ht="45">
      <c r="A13" s="114" t="s">
        <v>140</v>
      </c>
      <c r="B13" s="114" t="s">
        <v>153</v>
      </c>
      <c r="C13" s="114">
        <v>68</v>
      </c>
      <c r="D13" s="114">
        <v>69903</v>
      </c>
      <c r="E13" s="114" t="s">
        <v>162</v>
      </c>
      <c r="F13" s="114" t="s">
        <v>49</v>
      </c>
      <c r="G13" s="114">
        <v>120</v>
      </c>
      <c r="H13" s="114">
        <v>60</v>
      </c>
      <c r="I13" s="114">
        <v>20</v>
      </c>
      <c r="J13" s="114">
        <v>2.98</v>
      </c>
      <c r="K13" s="114">
        <v>178.8</v>
      </c>
      <c r="L13" s="114">
        <f t="shared" si="0"/>
        <v>59.6</v>
      </c>
      <c r="M13" s="114" t="s">
        <v>135</v>
      </c>
      <c r="N13" s="114" t="s">
        <v>155</v>
      </c>
      <c r="O13" s="115">
        <v>42664</v>
      </c>
      <c r="P13" t="s">
        <v>234</v>
      </c>
    </row>
    <row r="14" spans="1:16" ht="45">
      <c r="A14" s="114" t="s">
        <v>140</v>
      </c>
      <c r="B14" s="114" t="s">
        <v>153</v>
      </c>
      <c r="C14" s="114">
        <v>69</v>
      </c>
      <c r="D14" s="114">
        <v>47194</v>
      </c>
      <c r="E14" s="114" t="s">
        <v>163</v>
      </c>
      <c r="F14" s="114" t="s">
        <v>49</v>
      </c>
      <c r="G14" s="114">
        <v>476</v>
      </c>
      <c r="H14" s="114">
        <v>0</v>
      </c>
      <c r="I14" s="114">
        <v>20</v>
      </c>
      <c r="J14" s="114">
        <v>2.79</v>
      </c>
      <c r="K14" s="114">
        <v>0</v>
      </c>
      <c r="L14" s="114">
        <f t="shared" si="0"/>
        <v>55.8</v>
      </c>
      <c r="M14" s="114" t="s">
        <v>135</v>
      </c>
      <c r="N14" s="114" t="s">
        <v>155</v>
      </c>
      <c r="O14" s="115">
        <v>42664</v>
      </c>
      <c r="P14" t="s">
        <v>234</v>
      </c>
    </row>
    <row r="15" spans="1:16" ht="45">
      <c r="A15" s="114" t="s">
        <v>140</v>
      </c>
      <c r="B15" s="114" t="s">
        <v>153</v>
      </c>
      <c r="C15" s="114">
        <v>69</v>
      </c>
      <c r="D15" s="114">
        <v>47194</v>
      </c>
      <c r="E15" s="114" t="s">
        <v>163</v>
      </c>
      <c r="F15" s="114" t="s">
        <v>49</v>
      </c>
      <c r="G15" s="114">
        <v>476</v>
      </c>
      <c r="H15" s="114">
        <v>60</v>
      </c>
      <c r="I15" s="114">
        <v>20</v>
      </c>
      <c r="J15" s="114">
        <v>2.79</v>
      </c>
      <c r="K15" s="114">
        <v>167.4</v>
      </c>
      <c r="L15" s="114">
        <f t="shared" si="0"/>
        <v>55.8</v>
      </c>
      <c r="M15" s="114" t="s">
        <v>135</v>
      </c>
      <c r="N15" s="114" t="s">
        <v>155</v>
      </c>
      <c r="O15" s="115">
        <v>42664</v>
      </c>
      <c r="P15" t="s">
        <v>234</v>
      </c>
    </row>
    <row r="16" spans="1:16" ht="45">
      <c r="A16" s="114" t="s">
        <v>140</v>
      </c>
      <c r="B16" s="114" t="s">
        <v>153</v>
      </c>
      <c r="C16" s="114">
        <v>70</v>
      </c>
      <c r="D16" s="114">
        <v>47193</v>
      </c>
      <c r="E16" s="114" t="s">
        <v>164</v>
      </c>
      <c r="F16" s="114" t="s">
        <v>49</v>
      </c>
      <c r="G16" s="114">
        <v>836</v>
      </c>
      <c r="H16" s="114">
        <v>240</v>
      </c>
      <c r="I16" s="114">
        <v>40</v>
      </c>
      <c r="J16" s="114">
        <v>2.79</v>
      </c>
      <c r="K16" s="114">
        <v>669.6</v>
      </c>
      <c r="L16" s="114">
        <f t="shared" si="0"/>
        <v>111.6</v>
      </c>
      <c r="M16" s="114" t="s">
        <v>135</v>
      </c>
      <c r="N16" s="114" t="s">
        <v>155</v>
      </c>
      <c r="O16" s="115">
        <v>42664</v>
      </c>
      <c r="P16" t="s">
        <v>234</v>
      </c>
    </row>
    <row r="17" spans="1:16" ht="45">
      <c r="A17" s="114" t="s">
        <v>140</v>
      </c>
      <c r="B17" s="114" t="s">
        <v>153</v>
      </c>
      <c r="C17" s="114">
        <v>70</v>
      </c>
      <c r="D17" s="114">
        <v>47193</v>
      </c>
      <c r="E17" s="114" t="s">
        <v>164</v>
      </c>
      <c r="F17" s="114" t="s">
        <v>49</v>
      </c>
      <c r="G17" s="114">
        <v>836</v>
      </c>
      <c r="H17" s="114">
        <v>0</v>
      </c>
      <c r="I17" s="114">
        <v>80</v>
      </c>
      <c r="J17" s="114">
        <v>2.79</v>
      </c>
      <c r="K17" s="114">
        <v>0</v>
      </c>
      <c r="L17" s="114">
        <f t="shared" si="0"/>
        <v>223.2</v>
      </c>
      <c r="M17" s="114" t="s">
        <v>135</v>
      </c>
      <c r="N17" s="114" t="s">
        <v>155</v>
      </c>
      <c r="O17" s="115">
        <v>42664</v>
      </c>
      <c r="P17" t="s">
        <v>234</v>
      </c>
    </row>
    <row r="18" spans="1:16" ht="45">
      <c r="A18" s="114" t="s">
        <v>140</v>
      </c>
      <c r="B18" s="114" t="s">
        <v>153</v>
      </c>
      <c r="C18" s="114">
        <v>71</v>
      </c>
      <c r="D18" s="114">
        <v>61151</v>
      </c>
      <c r="E18" s="114" t="s">
        <v>165</v>
      </c>
      <c r="F18" s="114" t="s">
        <v>49</v>
      </c>
      <c r="G18" s="114">
        <v>120</v>
      </c>
      <c r="H18" s="114">
        <v>60</v>
      </c>
      <c r="I18" s="114">
        <v>20</v>
      </c>
      <c r="J18" s="114">
        <v>2.82</v>
      </c>
      <c r="K18" s="114">
        <v>169.2</v>
      </c>
      <c r="L18" s="114">
        <f t="shared" si="0"/>
        <v>56.4</v>
      </c>
      <c r="M18" s="114" t="s">
        <v>135</v>
      </c>
      <c r="N18" s="114" t="s">
        <v>155</v>
      </c>
      <c r="O18" s="115">
        <v>42664</v>
      </c>
      <c r="P18" t="s">
        <v>234</v>
      </c>
    </row>
    <row r="19" spans="1:16" ht="45">
      <c r="A19" s="114" t="s">
        <v>140</v>
      </c>
      <c r="B19" s="114" t="s">
        <v>153</v>
      </c>
      <c r="C19" s="114">
        <v>72</v>
      </c>
      <c r="D19" s="114">
        <v>47195</v>
      </c>
      <c r="E19" s="114" t="s">
        <v>166</v>
      </c>
      <c r="F19" s="114" t="s">
        <v>49</v>
      </c>
      <c r="G19" s="114">
        <v>308</v>
      </c>
      <c r="H19" s="114">
        <v>60</v>
      </c>
      <c r="I19" s="114">
        <v>20</v>
      </c>
      <c r="J19" s="114">
        <v>2.79</v>
      </c>
      <c r="K19" s="114">
        <v>167.4</v>
      </c>
      <c r="L19" s="114">
        <f t="shared" si="0"/>
        <v>55.8</v>
      </c>
      <c r="M19" s="114" t="s">
        <v>135</v>
      </c>
      <c r="N19" s="114" t="s">
        <v>155</v>
      </c>
      <c r="O19" s="115">
        <v>42664</v>
      </c>
      <c r="P19" t="s">
        <v>234</v>
      </c>
    </row>
    <row r="20" spans="1:16" ht="45">
      <c r="A20" s="114" t="s">
        <v>140</v>
      </c>
      <c r="B20" s="114" t="s">
        <v>153</v>
      </c>
      <c r="C20" s="114">
        <v>81</v>
      </c>
      <c r="D20" s="114">
        <v>69962</v>
      </c>
      <c r="E20" s="114" t="s">
        <v>167</v>
      </c>
      <c r="F20" s="114" t="s">
        <v>54</v>
      </c>
      <c r="G20" s="114">
        <v>100</v>
      </c>
      <c r="H20" s="114">
        <v>50</v>
      </c>
      <c r="I20" s="114">
        <v>25</v>
      </c>
      <c r="J20" s="114">
        <v>1.09</v>
      </c>
      <c r="K20" s="114">
        <v>54.5</v>
      </c>
      <c r="L20" s="114">
        <f t="shared" si="0"/>
        <v>27.250000000000004</v>
      </c>
      <c r="M20" s="114" t="s">
        <v>135</v>
      </c>
      <c r="N20" s="114" t="s">
        <v>155</v>
      </c>
      <c r="O20" s="115">
        <v>42664</v>
      </c>
      <c r="P20" t="s">
        <v>234</v>
      </c>
    </row>
    <row r="21" spans="1:16" ht="15">
      <c r="A21" s="114" t="s">
        <v>140</v>
      </c>
      <c r="B21" s="114" t="s">
        <v>153</v>
      </c>
      <c r="C21" s="114">
        <v>83</v>
      </c>
      <c r="D21" s="114">
        <v>55926</v>
      </c>
      <c r="E21" s="114" t="s">
        <v>168</v>
      </c>
      <c r="F21" s="114" t="s">
        <v>54</v>
      </c>
      <c r="G21" s="114">
        <v>260</v>
      </c>
      <c r="H21" s="114">
        <v>130</v>
      </c>
      <c r="I21" s="114">
        <v>20</v>
      </c>
      <c r="J21" s="114">
        <v>1.81</v>
      </c>
      <c r="K21" s="114">
        <v>235.3</v>
      </c>
      <c r="L21" s="114">
        <f t="shared" si="0"/>
        <v>36.2</v>
      </c>
      <c r="M21" s="114" t="s">
        <v>135</v>
      </c>
      <c r="N21" s="114" t="s">
        <v>155</v>
      </c>
      <c r="O21" s="115">
        <v>42664</v>
      </c>
      <c r="P21" t="s">
        <v>234</v>
      </c>
    </row>
    <row r="22" spans="1:16" ht="15">
      <c r="A22" s="114" t="s">
        <v>140</v>
      </c>
      <c r="B22" s="114" t="s">
        <v>153</v>
      </c>
      <c r="C22" s="114">
        <v>110</v>
      </c>
      <c r="D22" s="114">
        <v>69848</v>
      </c>
      <c r="E22" s="114" t="s">
        <v>169</v>
      </c>
      <c r="F22" s="114" t="s">
        <v>49</v>
      </c>
      <c r="G22" s="114">
        <v>60</v>
      </c>
      <c r="H22" s="114">
        <v>30</v>
      </c>
      <c r="I22" s="114">
        <v>30</v>
      </c>
      <c r="J22" s="114">
        <v>1.01</v>
      </c>
      <c r="K22" s="114">
        <v>30.3</v>
      </c>
      <c r="L22" s="114">
        <f t="shared" si="0"/>
        <v>30.3</v>
      </c>
      <c r="M22" s="114" t="s">
        <v>135</v>
      </c>
      <c r="N22" s="114" t="s">
        <v>155</v>
      </c>
      <c r="O22" s="115">
        <v>42664</v>
      </c>
      <c r="P22" t="s">
        <v>234</v>
      </c>
    </row>
    <row r="23" spans="1:16" ht="60">
      <c r="A23" s="114" t="s">
        <v>140</v>
      </c>
      <c r="B23" s="114" t="s">
        <v>153</v>
      </c>
      <c r="C23" s="114">
        <v>112</v>
      </c>
      <c r="D23" s="114">
        <v>7920</v>
      </c>
      <c r="E23" s="114" t="s">
        <v>170</v>
      </c>
      <c r="F23" s="114" t="s">
        <v>49</v>
      </c>
      <c r="G23" s="114">
        <v>80</v>
      </c>
      <c r="H23" s="114">
        <v>20</v>
      </c>
      <c r="I23" s="114">
        <v>20</v>
      </c>
      <c r="J23" s="114">
        <v>1.29</v>
      </c>
      <c r="K23" s="114">
        <v>25.8</v>
      </c>
      <c r="L23" s="114">
        <f t="shared" si="0"/>
        <v>25.8</v>
      </c>
      <c r="M23" s="114" t="s">
        <v>135</v>
      </c>
      <c r="N23" s="114" t="s">
        <v>155</v>
      </c>
      <c r="O23" s="115">
        <v>42664</v>
      </c>
      <c r="P23" t="s">
        <v>234</v>
      </c>
    </row>
    <row r="24" spans="1:16" ht="15">
      <c r="A24" s="114" t="s">
        <v>140</v>
      </c>
      <c r="B24" s="114" t="s">
        <v>153</v>
      </c>
      <c r="C24" s="114">
        <v>131</v>
      </c>
      <c r="D24" s="114">
        <v>69854</v>
      </c>
      <c r="E24" s="114" t="s">
        <v>171</v>
      </c>
      <c r="F24" s="114" t="s">
        <v>136</v>
      </c>
      <c r="G24" s="114">
        <v>60</v>
      </c>
      <c r="H24" s="114">
        <v>30</v>
      </c>
      <c r="I24" s="114">
        <v>20</v>
      </c>
      <c r="J24" s="114">
        <v>0.36</v>
      </c>
      <c r="K24" s="114">
        <v>10.8</v>
      </c>
      <c r="L24" s="114">
        <f t="shared" si="0"/>
        <v>7.199999999999999</v>
      </c>
      <c r="M24" s="114" t="s">
        <v>135</v>
      </c>
      <c r="N24" s="114" t="s">
        <v>155</v>
      </c>
      <c r="O24" s="115">
        <v>42664</v>
      </c>
      <c r="P24" t="s">
        <v>234</v>
      </c>
    </row>
    <row r="25" spans="1:16" ht="15">
      <c r="A25" s="114" t="s">
        <v>140</v>
      </c>
      <c r="B25" s="114" t="s">
        <v>153</v>
      </c>
      <c r="C25" s="114">
        <v>132</v>
      </c>
      <c r="D25" s="114">
        <v>69852</v>
      </c>
      <c r="E25" s="114" t="s">
        <v>172</v>
      </c>
      <c r="F25" s="114" t="s">
        <v>136</v>
      </c>
      <c r="G25" s="114">
        <v>60</v>
      </c>
      <c r="H25" s="114">
        <v>30</v>
      </c>
      <c r="I25" s="114">
        <v>20</v>
      </c>
      <c r="J25" s="114">
        <v>0.36</v>
      </c>
      <c r="K25" s="114">
        <v>10.8</v>
      </c>
      <c r="L25" s="114">
        <f t="shared" si="0"/>
        <v>7.199999999999999</v>
      </c>
      <c r="M25" s="114" t="s">
        <v>135</v>
      </c>
      <c r="N25" s="114" t="s">
        <v>155</v>
      </c>
      <c r="O25" s="115">
        <v>42664</v>
      </c>
      <c r="P25" t="s">
        <v>234</v>
      </c>
    </row>
    <row r="26" spans="1:16" ht="15">
      <c r="A26" s="114" t="s">
        <v>140</v>
      </c>
      <c r="B26" s="114" t="s">
        <v>153</v>
      </c>
      <c r="C26" s="114">
        <v>133</v>
      </c>
      <c r="D26" s="114">
        <v>69856</v>
      </c>
      <c r="E26" s="114" t="s">
        <v>173</v>
      </c>
      <c r="F26" s="114" t="s">
        <v>136</v>
      </c>
      <c r="G26" s="114">
        <v>60</v>
      </c>
      <c r="H26" s="114">
        <v>30</v>
      </c>
      <c r="I26" s="114">
        <v>20</v>
      </c>
      <c r="J26" s="114">
        <v>0.36</v>
      </c>
      <c r="K26" s="114">
        <v>10.8</v>
      </c>
      <c r="L26" s="114">
        <f t="shared" si="0"/>
        <v>7.199999999999999</v>
      </c>
      <c r="M26" s="114" t="s">
        <v>135</v>
      </c>
      <c r="N26" s="114" t="s">
        <v>155</v>
      </c>
      <c r="O26" s="115">
        <v>42664</v>
      </c>
      <c r="P26" t="s">
        <v>234</v>
      </c>
    </row>
    <row r="27" spans="1:16" ht="15">
      <c r="A27" s="114" t="s">
        <v>140</v>
      </c>
      <c r="B27" s="114" t="s">
        <v>153</v>
      </c>
      <c r="C27" s="114">
        <v>134</v>
      </c>
      <c r="D27" s="114">
        <v>69855</v>
      </c>
      <c r="E27" s="114" t="s">
        <v>174</v>
      </c>
      <c r="F27" s="114" t="s">
        <v>136</v>
      </c>
      <c r="G27" s="114">
        <v>60</v>
      </c>
      <c r="H27" s="114">
        <v>30</v>
      </c>
      <c r="I27" s="114">
        <v>20</v>
      </c>
      <c r="J27" s="114">
        <v>0.36</v>
      </c>
      <c r="K27" s="114">
        <v>10.8</v>
      </c>
      <c r="L27" s="114">
        <f t="shared" si="0"/>
        <v>7.199999999999999</v>
      </c>
      <c r="M27" s="114" t="s">
        <v>135</v>
      </c>
      <c r="N27" s="114" t="s">
        <v>155</v>
      </c>
      <c r="O27" s="115">
        <v>42664</v>
      </c>
      <c r="P27" t="s">
        <v>234</v>
      </c>
    </row>
    <row r="28" spans="1:16" ht="15">
      <c r="A28" s="114" t="s">
        <v>140</v>
      </c>
      <c r="B28" s="114" t="s">
        <v>153</v>
      </c>
      <c r="C28" s="114">
        <v>135</v>
      </c>
      <c r="D28" s="114">
        <v>69851</v>
      </c>
      <c r="E28" s="114" t="s">
        <v>175</v>
      </c>
      <c r="F28" s="114" t="s">
        <v>136</v>
      </c>
      <c r="G28" s="114">
        <v>60</v>
      </c>
      <c r="H28" s="114">
        <v>30</v>
      </c>
      <c r="I28" s="114">
        <v>20</v>
      </c>
      <c r="J28" s="114">
        <v>0.36</v>
      </c>
      <c r="K28" s="114">
        <v>10.8</v>
      </c>
      <c r="L28" s="114">
        <f t="shared" si="0"/>
        <v>7.199999999999999</v>
      </c>
      <c r="M28" s="114" t="s">
        <v>135</v>
      </c>
      <c r="N28" s="114" t="s">
        <v>155</v>
      </c>
      <c r="O28" s="115">
        <v>42664</v>
      </c>
      <c r="P28" t="s">
        <v>234</v>
      </c>
    </row>
    <row r="29" spans="1:16" ht="15">
      <c r="A29" s="114" t="s">
        <v>140</v>
      </c>
      <c r="B29" s="114" t="s">
        <v>153</v>
      </c>
      <c r="C29" s="114">
        <v>136</v>
      </c>
      <c r="D29" s="114">
        <v>69853</v>
      </c>
      <c r="E29" s="114" t="s">
        <v>176</v>
      </c>
      <c r="F29" s="114" t="s">
        <v>136</v>
      </c>
      <c r="G29" s="114">
        <v>60</v>
      </c>
      <c r="H29" s="114">
        <v>30</v>
      </c>
      <c r="I29" s="114">
        <v>20</v>
      </c>
      <c r="J29" s="114">
        <v>0.36</v>
      </c>
      <c r="K29" s="114">
        <v>10.8</v>
      </c>
      <c r="L29" s="114">
        <f t="shared" si="0"/>
        <v>7.199999999999999</v>
      </c>
      <c r="M29" s="114" t="s">
        <v>135</v>
      </c>
      <c r="N29" s="114" t="s">
        <v>155</v>
      </c>
      <c r="O29" s="115">
        <v>42664</v>
      </c>
      <c r="P29" t="s">
        <v>234</v>
      </c>
    </row>
    <row r="30" spans="1:16" ht="15">
      <c r="A30" s="114" t="s">
        <v>140</v>
      </c>
      <c r="B30" s="114" t="s">
        <v>153</v>
      </c>
      <c r="C30" s="114">
        <v>140</v>
      </c>
      <c r="D30" s="114">
        <v>69850</v>
      </c>
      <c r="E30" s="114" t="s">
        <v>177</v>
      </c>
      <c r="F30" s="114" t="s">
        <v>136</v>
      </c>
      <c r="G30" s="114">
        <v>60</v>
      </c>
      <c r="H30" s="114">
        <v>30</v>
      </c>
      <c r="I30" s="114">
        <v>20</v>
      </c>
      <c r="J30" s="114">
        <v>7.79</v>
      </c>
      <c r="K30" s="114">
        <v>233.7</v>
      </c>
      <c r="L30" s="114">
        <f t="shared" si="0"/>
        <v>155.8</v>
      </c>
      <c r="M30" s="114" t="s">
        <v>135</v>
      </c>
      <c r="N30" s="114" t="s">
        <v>155</v>
      </c>
      <c r="O30" s="115">
        <v>42664</v>
      </c>
      <c r="P30" t="s">
        <v>234</v>
      </c>
    </row>
    <row r="31" spans="1:16" ht="30">
      <c r="A31" s="114" t="s">
        <v>140</v>
      </c>
      <c r="B31" s="114" t="s">
        <v>153</v>
      </c>
      <c r="C31" s="114">
        <v>226</v>
      </c>
      <c r="D31" s="114">
        <v>69981</v>
      </c>
      <c r="E31" s="114" t="s">
        <v>178</v>
      </c>
      <c r="F31" s="114" t="s">
        <v>137</v>
      </c>
      <c r="G31" s="114">
        <v>6</v>
      </c>
      <c r="H31" s="114">
        <v>3</v>
      </c>
      <c r="I31" s="114">
        <v>2</v>
      </c>
      <c r="J31" s="114">
        <v>8.44</v>
      </c>
      <c r="K31" s="114">
        <v>25.32</v>
      </c>
      <c r="L31" s="114">
        <f t="shared" si="0"/>
        <v>16.88</v>
      </c>
      <c r="M31" s="114" t="s">
        <v>135</v>
      </c>
      <c r="N31" s="114" t="s">
        <v>155</v>
      </c>
      <c r="O31" s="115">
        <v>42664</v>
      </c>
      <c r="P31" t="s">
        <v>234</v>
      </c>
    </row>
    <row r="32" spans="1:16" ht="30">
      <c r="A32" s="114" t="s">
        <v>140</v>
      </c>
      <c r="B32" s="114" t="s">
        <v>153</v>
      </c>
      <c r="C32" s="114">
        <v>232</v>
      </c>
      <c r="D32" s="114">
        <v>69980</v>
      </c>
      <c r="E32" s="114" t="s">
        <v>179</v>
      </c>
      <c r="F32" s="114" t="s">
        <v>137</v>
      </c>
      <c r="G32" s="114">
        <v>6</v>
      </c>
      <c r="H32" s="114">
        <v>3</v>
      </c>
      <c r="I32" s="114">
        <v>2</v>
      </c>
      <c r="J32" s="114">
        <v>8.49</v>
      </c>
      <c r="K32" s="114">
        <v>25.47</v>
      </c>
      <c r="L32" s="114">
        <f t="shared" si="0"/>
        <v>16.98</v>
      </c>
      <c r="M32" s="114" t="s">
        <v>135</v>
      </c>
      <c r="N32" s="114" t="s">
        <v>155</v>
      </c>
      <c r="O32" s="115">
        <v>42664</v>
      </c>
      <c r="P32" t="s">
        <v>234</v>
      </c>
    </row>
    <row r="33" spans="1:16" ht="15">
      <c r="A33" s="114" t="s">
        <v>140</v>
      </c>
      <c r="B33" s="114" t="s">
        <v>153</v>
      </c>
      <c r="C33" s="114">
        <v>260</v>
      </c>
      <c r="D33" s="114">
        <v>69886</v>
      </c>
      <c r="E33" s="114" t="s">
        <v>180</v>
      </c>
      <c r="F33" s="114" t="s">
        <v>137</v>
      </c>
      <c r="G33" s="114">
        <v>8</v>
      </c>
      <c r="H33" s="114">
        <v>4</v>
      </c>
      <c r="I33" s="114">
        <v>3</v>
      </c>
      <c r="J33" s="114">
        <v>35.99</v>
      </c>
      <c r="K33" s="114">
        <v>143.96</v>
      </c>
      <c r="L33" s="114">
        <f t="shared" si="0"/>
        <v>107.97</v>
      </c>
      <c r="M33" s="114" t="s">
        <v>135</v>
      </c>
      <c r="N33" s="114" t="s">
        <v>155</v>
      </c>
      <c r="O33" s="115">
        <v>42664</v>
      </c>
      <c r="P33" t="s">
        <v>234</v>
      </c>
    </row>
    <row r="34" spans="1:16" ht="30">
      <c r="A34" s="114" t="s">
        <v>140</v>
      </c>
      <c r="B34" s="114" t="s">
        <v>153</v>
      </c>
      <c r="C34" s="114">
        <v>339</v>
      </c>
      <c r="D34" s="114">
        <v>69904</v>
      </c>
      <c r="E34" s="114" t="s">
        <v>181</v>
      </c>
      <c r="F34" s="114" t="s">
        <v>49</v>
      </c>
      <c r="G34" s="114">
        <v>160</v>
      </c>
      <c r="H34" s="114">
        <v>20</v>
      </c>
      <c r="I34" s="114">
        <v>20</v>
      </c>
      <c r="J34" s="114">
        <v>1.89</v>
      </c>
      <c r="K34" s="114">
        <v>37.8</v>
      </c>
      <c r="L34" s="114">
        <f t="shared" si="0"/>
        <v>37.8</v>
      </c>
      <c r="M34" s="114" t="s">
        <v>135</v>
      </c>
      <c r="N34" s="114" t="s">
        <v>155</v>
      </c>
      <c r="O34" s="115">
        <v>42664</v>
      </c>
      <c r="P34" t="s">
        <v>234</v>
      </c>
    </row>
    <row r="35" spans="1:16" ht="30">
      <c r="A35" s="114" t="s">
        <v>140</v>
      </c>
      <c r="B35" s="114" t="s">
        <v>182</v>
      </c>
      <c r="C35" s="114">
        <v>144</v>
      </c>
      <c r="D35" s="114">
        <v>69868</v>
      </c>
      <c r="E35" s="114" t="s">
        <v>183</v>
      </c>
      <c r="F35" s="114" t="s">
        <v>49</v>
      </c>
      <c r="G35" s="114">
        <v>60</v>
      </c>
      <c r="H35" s="114">
        <v>30</v>
      </c>
      <c r="I35" s="114">
        <v>20</v>
      </c>
      <c r="J35" s="114">
        <v>1.02</v>
      </c>
      <c r="K35" s="114">
        <v>30.6</v>
      </c>
      <c r="L35" s="114">
        <f t="shared" si="0"/>
        <v>20.4</v>
      </c>
      <c r="M35" s="114" t="s">
        <v>135</v>
      </c>
      <c r="N35" s="114" t="s">
        <v>184</v>
      </c>
      <c r="O35" s="115">
        <v>42664</v>
      </c>
      <c r="P35" t="s">
        <v>234</v>
      </c>
    </row>
    <row r="36" spans="1:16" ht="30">
      <c r="A36" s="114" t="s">
        <v>140</v>
      </c>
      <c r="B36" s="114" t="s">
        <v>182</v>
      </c>
      <c r="C36" s="114">
        <v>145</v>
      </c>
      <c r="D36" s="114">
        <v>69867</v>
      </c>
      <c r="E36" s="114" t="s">
        <v>185</v>
      </c>
      <c r="F36" s="114" t="s">
        <v>49</v>
      </c>
      <c r="G36" s="114">
        <v>60</v>
      </c>
      <c r="H36" s="114">
        <v>30</v>
      </c>
      <c r="I36" s="114">
        <v>20</v>
      </c>
      <c r="J36" s="114">
        <v>1.02</v>
      </c>
      <c r="K36" s="114">
        <v>30.6</v>
      </c>
      <c r="L36" s="114">
        <f t="shared" si="0"/>
        <v>20.4</v>
      </c>
      <c r="M36" s="114" t="s">
        <v>135</v>
      </c>
      <c r="N36" s="114" t="s">
        <v>184</v>
      </c>
      <c r="O36" s="115">
        <v>42664</v>
      </c>
      <c r="P36" t="s">
        <v>234</v>
      </c>
    </row>
    <row r="37" spans="1:16" ht="30">
      <c r="A37" s="114" t="s">
        <v>140</v>
      </c>
      <c r="B37" s="114" t="s">
        <v>182</v>
      </c>
      <c r="C37" s="114">
        <v>146</v>
      </c>
      <c r="D37" s="114">
        <v>69873</v>
      </c>
      <c r="E37" s="114" t="s">
        <v>186</v>
      </c>
      <c r="F37" s="114" t="s">
        <v>49</v>
      </c>
      <c r="G37" s="114">
        <v>40</v>
      </c>
      <c r="H37" s="114">
        <v>20</v>
      </c>
      <c r="I37" s="114">
        <v>20</v>
      </c>
      <c r="J37" s="114">
        <v>1.03</v>
      </c>
      <c r="K37" s="114">
        <v>20.6</v>
      </c>
      <c r="L37" s="114">
        <f t="shared" si="0"/>
        <v>20.6</v>
      </c>
      <c r="M37" s="114" t="s">
        <v>135</v>
      </c>
      <c r="N37" s="114" t="s">
        <v>184</v>
      </c>
      <c r="O37" s="115">
        <v>42664</v>
      </c>
      <c r="P37" t="s">
        <v>234</v>
      </c>
    </row>
    <row r="38" spans="1:16" ht="30">
      <c r="A38" s="114" t="s">
        <v>140</v>
      </c>
      <c r="B38" s="114" t="s">
        <v>182</v>
      </c>
      <c r="C38" s="114">
        <v>147</v>
      </c>
      <c r="D38" s="114">
        <v>69863</v>
      </c>
      <c r="E38" s="114" t="s">
        <v>187</v>
      </c>
      <c r="F38" s="114" t="s">
        <v>49</v>
      </c>
      <c r="G38" s="114">
        <v>60</v>
      </c>
      <c r="H38" s="114">
        <v>30</v>
      </c>
      <c r="I38" s="114">
        <v>20</v>
      </c>
      <c r="J38" s="114">
        <v>1.02</v>
      </c>
      <c r="K38" s="114">
        <v>30.6</v>
      </c>
      <c r="L38" s="114">
        <f t="shared" si="0"/>
        <v>20.4</v>
      </c>
      <c r="M38" s="114" t="s">
        <v>135</v>
      </c>
      <c r="N38" s="114" t="s">
        <v>184</v>
      </c>
      <c r="O38" s="115">
        <v>42664</v>
      </c>
      <c r="P38" t="s">
        <v>234</v>
      </c>
    </row>
    <row r="39" spans="1:20" ht="30">
      <c r="A39" s="114" t="s">
        <v>140</v>
      </c>
      <c r="B39" s="114" t="s">
        <v>182</v>
      </c>
      <c r="C39" s="114">
        <v>148</v>
      </c>
      <c r="D39" s="114">
        <v>69874</v>
      </c>
      <c r="E39" s="114" t="s">
        <v>188</v>
      </c>
      <c r="F39" s="114" t="s">
        <v>49</v>
      </c>
      <c r="G39" s="114">
        <v>40</v>
      </c>
      <c r="H39" s="114">
        <v>20</v>
      </c>
      <c r="I39" s="114">
        <v>15</v>
      </c>
      <c r="J39" s="114">
        <v>1.02</v>
      </c>
      <c r="K39" s="114">
        <v>20.4</v>
      </c>
      <c r="L39" s="114">
        <f t="shared" si="0"/>
        <v>15.3</v>
      </c>
      <c r="M39" s="114" t="s">
        <v>135</v>
      </c>
      <c r="N39" s="114" t="s">
        <v>184</v>
      </c>
      <c r="O39" s="115">
        <v>42664</v>
      </c>
      <c r="P39" t="s">
        <v>234</v>
      </c>
      <c r="T39" s="116"/>
    </row>
    <row r="40" spans="1:16" ht="30">
      <c r="A40" s="114" t="s">
        <v>140</v>
      </c>
      <c r="B40" s="114" t="s">
        <v>182</v>
      </c>
      <c r="C40" s="114">
        <v>149</v>
      </c>
      <c r="D40" s="114">
        <v>69869</v>
      </c>
      <c r="E40" s="114" t="s">
        <v>189</v>
      </c>
      <c r="F40" s="114" t="s">
        <v>49</v>
      </c>
      <c r="G40" s="114">
        <v>60</v>
      </c>
      <c r="H40" s="114">
        <v>30</v>
      </c>
      <c r="I40" s="114">
        <v>15</v>
      </c>
      <c r="J40" s="114">
        <v>1.02</v>
      </c>
      <c r="K40" s="114">
        <v>30.6</v>
      </c>
      <c r="L40" s="114">
        <f t="shared" si="0"/>
        <v>15.3</v>
      </c>
      <c r="M40" s="114" t="s">
        <v>135</v>
      </c>
      <c r="N40" s="114" t="s">
        <v>184</v>
      </c>
      <c r="O40" s="115">
        <v>42664</v>
      </c>
      <c r="P40" t="s">
        <v>234</v>
      </c>
    </row>
    <row r="41" spans="1:16" ht="30">
      <c r="A41" s="114" t="s">
        <v>140</v>
      </c>
      <c r="B41" s="114" t="s">
        <v>182</v>
      </c>
      <c r="C41" s="114">
        <v>150</v>
      </c>
      <c r="D41" s="114">
        <v>69872</v>
      </c>
      <c r="E41" s="114" t="s">
        <v>190</v>
      </c>
      <c r="F41" s="114" t="s">
        <v>49</v>
      </c>
      <c r="G41" s="114">
        <v>60</v>
      </c>
      <c r="H41" s="114">
        <v>30</v>
      </c>
      <c r="I41" s="114">
        <v>15</v>
      </c>
      <c r="J41" s="114">
        <v>0.98</v>
      </c>
      <c r="K41" s="114">
        <v>29.4</v>
      </c>
      <c r="L41" s="114">
        <f t="shared" si="0"/>
        <v>14.7</v>
      </c>
      <c r="M41" s="114" t="s">
        <v>135</v>
      </c>
      <c r="N41" s="114" t="s">
        <v>184</v>
      </c>
      <c r="O41" s="115">
        <v>42664</v>
      </c>
      <c r="P41" t="s">
        <v>234</v>
      </c>
    </row>
    <row r="42" spans="1:16" ht="30">
      <c r="A42" s="114" t="s">
        <v>140</v>
      </c>
      <c r="B42" s="114" t="s">
        <v>182</v>
      </c>
      <c r="C42" s="114">
        <v>151</v>
      </c>
      <c r="D42" s="114">
        <v>69864</v>
      </c>
      <c r="E42" s="114" t="s">
        <v>191</v>
      </c>
      <c r="F42" s="114" t="s">
        <v>49</v>
      </c>
      <c r="G42" s="114">
        <v>60</v>
      </c>
      <c r="H42" s="114">
        <v>30</v>
      </c>
      <c r="I42" s="114">
        <v>20</v>
      </c>
      <c r="J42" s="114">
        <v>0.98</v>
      </c>
      <c r="K42" s="114">
        <v>29.4</v>
      </c>
      <c r="L42" s="114">
        <f t="shared" si="0"/>
        <v>19.6</v>
      </c>
      <c r="M42" s="114" t="s">
        <v>135</v>
      </c>
      <c r="N42" s="114" t="s">
        <v>184</v>
      </c>
      <c r="O42" s="115">
        <v>42664</v>
      </c>
      <c r="P42" t="s">
        <v>234</v>
      </c>
    </row>
    <row r="43" spans="1:16" ht="30">
      <c r="A43" s="114" t="s">
        <v>140</v>
      </c>
      <c r="B43" s="114" t="s">
        <v>182</v>
      </c>
      <c r="C43" s="114">
        <v>152</v>
      </c>
      <c r="D43" s="114">
        <v>69871</v>
      </c>
      <c r="E43" s="114" t="s">
        <v>192</v>
      </c>
      <c r="F43" s="114" t="s">
        <v>49</v>
      </c>
      <c r="G43" s="114">
        <v>60</v>
      </c>
      <c r="H43" s="114">
        <v>30</v>
      </c>
      <c r="I43" s="114">
        <v>20</v>
      </c>
      <c r="J43" s="114">
        <v>0.98</v>
      </c>
      <c r="K43" s="114">
        <v>29.4</v>
      </c>
      <c r="L43" s="114">
        <f t="shared" si="0"/>
        <v>19.6</v>
      </c>
      <c r="M43" s="114" t="s">
        <v>135</v>
      </c>
      <c r="N43" s="114" t="s">
        <v>184</v>
      </c>
      <c r="O43" s="115">
        <v>42664</v>
      </c>
      <c r="P43" t="s">
        <v>234</v>
      </c>
    </row>
    <row r="44" spans="1:16" ht="30">
      <c r="A44" s="114" t="s">
        <v>140</v>
      </c>
      <c r="B44" s="114" t="s">
        <v>182</v>
      </c>
      <c r="C44" s="114">
        <v>153</v>
      </c>
      <c r="D44" s="114">
        <v>69870</v>
      </c>
      <c r="E44" s="114" t="s">
        <v>193</v>
      </c>
      <c r="F44" s="114" t="s">
        <v>49</v>
      </c>
      <c r="G44" s="114">
        <v>60</v>
      </c>
      <c r="H44" s="114">
        <v>30</v>
      </c>
      <c r="I44" s="114">
        <v>20</v>
      </c>
      <c r="J44" s="114">
        <v>0.99</v>
      </c>
      <c r="K44" s="114">
        <v>29.7</v>
      </c>
      <c r="L44" s="114">
        <f t="shared" si="0"/>
        <v>19.8</v>
      </c>
      <c r="M44" s="114" t="s">
        <v>135</v>
      </c>
      <c r="N44" s="114" t="s">
        <v>184</v>
      </c>
      <c r="O44" s="115">
        <v>42664</v>
      </c>
      <c r="P44" t="s">
        <v>234</v>
      </c>
    </row>
    <row r="45" spans="1:16" ht="30">
      <c r="A45" s="114" t="s">
        <v>140</v>
      </c>
      <c r="B45" s="114" t="s">
        <v>182</v>
      </c>
      <c r="C45" s="114">
        <v>154</v>
      </c>
      <c r="D45" s="114">
        <v>69866</v>
      </c>
      <c r="E45" s="114" t="s">
        <v>194</v>
      </c>
      <c r="F45" s="114" t="s">
        <v>49</v>
      </c>
      <c r="G45" s="114">
        <v>60</v>
      </c>
      <c r="H45" s="114">
        <v>30</v>
      </c>
      <c r="I45" s="114">
        <v>20</v>
      </c>
      <c r="J45" s="114">
        <v>1</v>
      </c>
      <c r="K45" s="114">
        <v>30</v>
      </c>
      <c r="L45" s="114">
        <f t="shared" si="0"/>
        <v>20</v>
      </c>
      <c r="M45" s="114" t="s">
        <v>135</v>
      </c>
      <c r="N45" s="114" t="s">
        <v>184</v>
      </c>
      <c r="O45" s="115">
        <v>42664</v>
      </c>
      <c r="P45" t="s">
        <v>234</v>
      </c>
    </row>
    <row r="46" spans="1:16" ht="30">
      <c r="A46" s="114" t="s">
        <v>140</v>
      </c>
      <c r="B46" s="114" t="s">
        <v>182</v>
      </c>
      <c r="C46" s="114">
        <v>155</v>
      </c>
      <c r="D46" s="114">
        <v>69865</v>
      </c>
      <c r="E46" s="114" t="s">
        <v>195</v>
      </c>
      <c r="F46" s="114" t="s">
        <v>49</v>
      </c>
      <c r="G46" s="114">
        <v>60</v>
      </c>
      <c r="H46" s="114">
        <v>30</v>
      </c>
      <c r="I46" s="114">
        <v>20</v>
      </c>
      <c r="J46" s="114">
        <v>0.98</v>
      </c>
      <c r="K46" s="114">
        <v>29.4</v>
      </c>
      <c r="L46" s="114">
        <f t="shared" si="0"/>
        <v>19.6</v>
      </c>
      <c r="M46" s="114" t="s">
        <v>135</v>
      </c>
      <c r="N46" s="114" t="s">
        <v>184</v>
      </c>
      <c r="O46" s="115">
        <v>42664</v>
      </c>
      <c r="P46" t="s">
        <v>234</v>
      </c>
    </row>
    <row r="47" spans="1:16" ht="30">
      <c r="A47" s="114" t="s">
        <v>140</v>
      </c>
      <c r="B47" s="114" t="s">
        <v>182</v>
      </c>
      <c r="C47" s="114">
        <v>347</v>
      </c>
      <c r="D47" s="114">
        <v>69907</v>
      </c>
      <c r="E47" s="114" t="s">
        <v>196</v>
      </c>
      <c r="F47" s="114" t="s">
        <v>49</v>
      </c>
      <c r="G47" s="114">
        <v>10</v>
      </c>
      <c r="H47" s="114">
        <v>5</v>
      </c>
      <c r="I47" s="114">
        <v>3</v>
      </c>
      <c r="J47" s="114">
        <v>2.64</v>
      </c>
      <c r="K47" s="114">
        <v>13.2</v>
      </c>
      <c r="L47" s="114">
        <f t="shared" si="0"/>
        <v>7.92</v>
      </c>
      <c r="M47" s="114" t="s">
        <v>135</v>
      </c>
      <c r="N47" s="114" t="s">
        <v>184</v>
      </c>
      <c r="O47" s="115">
        <v>42664</v>
      </c>
      <c r="P47" t="s">
        <v>234</v>
      </c>
    </row>
    <row r="48" spans="1:16" ht="30">
      <c r="A48" s="114" t="s">
        <v>140</v>
      </c>
      <c r="B48" s="114" t="s">
        <v>138</v>
      </c>
      <c r="C48" s="114">
        <v>21</v>
      </c>
      <c r="D48" s="114">
        <v>69844</v>
      </c>
      <c r="E48" s="114" t="s">
        <v>197</v>
      </c>
      <c r="F48" s="114" t="s">
        <v>49</v>
      </c>
      <c r="G48" s="114">
        <v>6</v>
      </c>
      <c r="H48" s="114">
        <v>3</v>
      </c>
      <c r="I48" s="114">
        <v>2</v>
      </c>
      <c r="J48" s="114">
        <v>151.09</v>
      </c>
      <c r="K48" s="114">
        <v>453.27</v>
      </c>
      <c r="L48" s="114">
        <f t="shared" si="0"/>
        <v>302.18</v>
      </c>
      <c r="M48" s="114" t="s">
        <v>135</v>
      </c>
      <c r="N48" s="114" t="s">
        <v>198</v>
      </c>
      <c r="O48" s="115">
        <v>42664</v>
      </c>
      <c r="P48" t="s">
        <v>234</v>
      </c>
    </row>
    <row r="49" spans="1:16" ht="30">
      <c r="A49" s="114" t="s">
        <v>140</v>
      </c>
      <c r="B49" s="114" t="s">
        <v>138</v>
      </c>
      <c r="C49" s="114">
        <v>22</v>
      </c>
      <c r="D49" s="114">
        <v>69845</v>
      </c>
      <c r="E49" s="114" t="s">
        <v>199</v>
      </c>
      <c r="F49" s="114" t="s">
        <v>49</v>
      </c>
      <c r="G49" s="114">
        <v>12</v>
      </c>
      <c r="H49" s="114">
        <v>6</v>
      </c>
      <c r="I49" s="114">
        <v>4</v>
      </c>
      <c r="J49" s="114">
        <v>74.74</v>
      </c>
      <c r="K49" s="114">
        <v>448.44</v>
      </c>
      <c r="L49" s="114">
        <f t="shared" si="0"/>
        <v>298.96</v>
      </c>
      <c r="M49" s="114" t="s">
        <v>135</v>
      </c>
      <c r="N49" s="114" t="s">
        <v>198</v>
      </c>
      <c r="O49" s="115">
        <v>42664</v>
      </c>
      <c r="P49" t="s">
        <v>234</v>
      </c>
    </row>
    <row r="50" spans="1:16" ht="45">
      <c r="A50" s="114" t="s">
        <v>140</v>
      </c>
      <c r="B50" s="114" t="s">
        <v>200</v>
      </c>
      <c r="C50" s="114">
        <v>302</v>
      </c>
      <c r="D50" s="114">
        <v>18768</v>
      </c>
      <c r="E50" s="114" t="s">
        <v>201</v>
      </c>
      <c r="F50" s="114" t="s">
        <v>49</v>
      </c>
      <c r="G50" s="114">
        <v>100</v>
      </c>
      <c r="H50" s="114">
        <v>20</v>
      </c>
      <c r="I50" s="114">
        <v>20</v>
      </c>
      <c r="J50" s="114">
        <v>1.24</v>
      </c>
      <c r="K50" s="114">
        <v>24.8</v>
      </c>
      <c r="L50" s="114">
        <f t="shared" si="0"/>
        <v>24.8</v>
      </c>
      <c r="M50" s="114" t="s">
        <v>135</v>
      </c>
      <c r="N50" s="114" t="s">
        <v>202</v>
      </c>
      <c r="O50" s="115">
        <v>42664</v>
      </c>
      <c r="P50" t="s">
        <v>234</v>
      </c>
    </row>
    <row r="51" spans="1:16" ht="30">
      <c r="A51" s="114" t="s">
        <v>140</v>
      </c>
      <c r="B51" s="114" t="s">
        <v>203</v>
      </c>
      <c r="C51" s="114">
        <v>111</v>
      </c>
      <c r="D51" s="114">
        <v>69849</v>
      </c>
      <c r="E51" s="114" t="s">
        <v>204</v>
      </c>
      <c r="F51" s="114" t="s">
        <v>49</v>
      </c>
      <c r="G51" s="114">
        <v>20</v>
      </c>
      <c r="H51" s="114">
        <v>10</v>
      </c>
      <c r="I51" s="114">
        <v>2</v>
      </c>
      <c r="J51" s="114">
        <v>30</v>
      </c>
      <c r="K51" s="114">
        <v>300</v>
      </c>
      <c r="L51" s="114">
        <f t="shared" si="0"/>
        <v>60</v>
      </c>
      <c r="M51" s="114" t="s">
        <v>135</v>
      </c>
      <c r="N51" s="114" t="s">
        <v>205</v>
      </c>
      <c r="O51" s="115">
        <v>42664</v>
      </c>
      <c r="P51" t="s">
        <v>234</v>
      </c>
    </row>
    <row r="52" spans="1:16" ht="15">
      <c r="A52" s="114" t="s">
        <v>140</v>
      </c>
      <c r="B52" s="114" t="s">
        <v>203</v>
      </c>
      <c r="C52" s="114">
        <v>181</v>
      </c>
      <c r="D52" s="114">
        <v>47355</v>
      </c>
      <c r="E52" s="114" t="s">
        <v>206</v>
      </c>
      <c r="F52" s="114" t="s">
        <v>49</v>
      </c>
      <c r="G52" s="114">
        <v>8</v>
      </c>
      <c r="H52" s="114">
        <v>4</v>
      </c>
      <c r="I52" s="114">
        <v>3</v>
      </c>
      <c r="J52" s="114">
        <v>13</v>
      </c>
      <c r="K52" s="114">
        <v>52</v>
      </c>
      <c r="L52" s="114">
        <f t="shared" si="0"/>
        <v>39</v>
      </c>
      <c r="M52" s="114" t="s">
        <v>135</v>
      </c>
      <c r="N52" s="114" t="s">
        <v>205</v>
      </c>
      <c r="O52" s="115">
        <v>42664</v>
      </c>
      <c r="P52" t="s">
        <v>234</v>
      </c>
    </row>
    <row r="53" spans="1:16" ht="30">
      <c r="A53" s="114" t="s">
        <v>140</v>
      </c>
      <c r="B53" s="114" t="s">
        <v>203</v>
      </c>
      <c r="C53" s="114">
        <v>253</v>
      </c>
      <c r="D53" s="114">
        <v>69879</v>
      </c>
      <c r="E53" s="114" t="s">
        <v>207</v>
      </c>
      <c r="F53" s="114" t="s">
        <v>136</v>
      </c>
      <c r="G53" s="114">
        <v>2</v>
      </c>
      <c r="H53" s="114">
        <v>1</v>
      </c>
      <c r="I53" s="114">
        <v>1</v>
      </c>
      <c r="J53" s="114">
        <v>39.8</v>
      </c>
      <c r="K53" s="114">
        <v>39.8</v>
      </c>
      <c r="L53" s="114">
        <f t="shared" si="0"/>
        <v>39.8</v>
      </c>
      <c r="M53" s="114" t="s">
        <v>135</v>
      </c>
      <c r="N53" s="114" t="s">
        <v>205</v>
      </c>
      <c r="O53" s="115">
        <v>42664</v>
      </c>
      <c r="P53" t="s">
        <v>234</v>
      </c>
    </row>
    <row r="54" spans="1:16" ht="30">
      <c r="A54" s="114" t="s">
        <v>140</v>
      </c>
      <c r="B54" s="114" t="s">
        <v>203</v>
      </c>
      <c r="C54" s="114">
        <v>257</v>
      </c>
      <c r="D54" s="114">
        <v>69876</v>
      </c>
      <c r="E54" s="114" t="s">
        <v>208</v>
      </c>
      <c r="F54" s="114" t="s">
        <v>136</v>
      </c>
      <c r="G54" s="114">
        <v>8</v>
      </c>
      <c r="H54" s="114">
        <v>4</v>
      </c>
      <c r="I54" s="114">
        <v>4</v>
      </c>
      <c r="J54" s="114">
        <v>59.5</v>
      </c>
      <c r="K54" s="114">
        <v>238</v>
      </c>
      <c r="L54" s="114">
        <f t="shared" si="0"/>
        <v>238</v>
      </c>
      <c r="M54" s="114" t="s">
        <v>135</v>
      </c>
      <c r="N54" s="114" t="s">
        <v>205</v>
      </c>
      <c r="O54" s="115">
        <v>42664</v>
      </c>
      <c r="P54" t="s">
        <v>234</v>
      </c>
    </row>
    <row r="55" spans="1:16" ht="30">
      <c r="A55" s="114" t="s">
        <v>140</v>
      </c>
      <c r="B55" s="114" t="s">
        <v>203</v>
      </c>
      <c r="C55" s="114">
        <v>259</v>
      </c>
      <c r="D55" s="114">
        <v>69877</v>
      </c>
      <c r="E55" s="114" t="s">
        <v>209</v>
      </c>
      <c r="F55" s="114" t="s">
        <v>136</v>
      </c>
      <c r="G55" s="114">
        <v>2</v>
      </c>
      <c r="H55" s="114">
        <v>1</v>
      </c>
      <c r="I55" s="114">
        <v>1</v>
      </c>
      <c r="J55" s="114">
        <v>38.9</v>
      </c>
      <c r="K55" s="114">
        <v>38.9</v>
      </c>
      <c r="L55" s="114">
        <f t="shared" si="0"/>
        <v>38.9</v>
      </c>
      <c r="M55" s="114" t="s">
        <v>135</v>
      </c>
      <c r="N55" s="114" t="s">
        <v>205</v>
      </c>
      <c r="O55" s="115">
        <v>42664</v>
      </c>
      <c r="P55" t="s">
        <v>234</v>
      </c>
    </row>
    <row r="56" spans="1:16" ht="30">
      <c r="A56" s="114" t="s">
        <v>140</v>
      </c>
      <c r="B56" s="114" t="s">
        <v>203</v>
      </c>
      <c r="C56" s="114">
        <v>285</v>
      </c>
      <c r="D56" s="114">
        <v>69896</v>
      </c>
      <c r="E56" s="114" t="s">
        <v>210</v>
      </c>
      <c r="F56" s="114" t="s">
        <v>137</v>
      </c>
      <c r="G56" s="114">
        <v>14</v>
      </c>
      <c r="H56" s="114">
        <v>5</v>
      </c>
      <c r="I56" s="114">
        <v>5</v>
      </c>
      <c r="J56" s="114">
        <v>13.99</v>
      </c>
      <c r="K56" s="114">
        <v>69.95</v>
      </c>
      <c r="L56" s="114">
        <f t="shared" si="0"/>
        <v>69.95</v>
      </c>
      <c r="M56" s="114" t="s">
        <v>135</v>
      </c>
      <c r="N56" s="114" t="s">
        <v>205</v>
      </c>
      <c r="O56" s="115">
        <v>42664</v>
      </c>
      <c r="P56" t="s">
        <v>234</v>
      </c>
    </row>
    <row r="57" spans="1:16" ht="45">
      <c r="A57" s="114" t="s">
        <v>140</v>
      </c>
      <c r="B57" s="114" t="s">
        <v>203</v>
      </c>
      <c r="C57" s="114">
        <v>289</v>
      </c>
      <c r="D57" s="114">
        <v>69900</v>
      </c>
      <c r="E57" s="114" t="s">
        <v>211</v>
      </c>
      <c r="F57" s="114" t="s">
        <v>137</v>
      </c>
      <c r="G57" s="114">
        <v>10</v>
      </c>
      <c r="H57" s="114">
        <v>5</v>
      </c>
      <c r="I57" s="114">
        <v>5</v>
      </c>
      <c r="J57" s="114">
        <v>12.61</v>
      </c>
      <c r="K57" s="114">
        <v>63.05</v>
      </c>
      <c r="L57" s="114">
        <f t="shared" si="0"/>
        <v>63.05</v>
      </c>
      <c r="M57" s="114" t="s">
        <v>135</v>
      </c>
      <c r="N57" s="114" t="s">
        <v>205</v>
      </c>
      <c r="O57" s="115">
        <v>42664</v>
      </c>
      <c r="P57" t="s">
        <v>234</v>
      </c>
    </row>
    <row r="58" spans="1:16" ht="409.5">
      <c r="A58" s="114" t="s">
        <v>141</v>
      </c>
      <c r="B58" s="114" t="s">
        <v>212</v>
      </c>
      <c r="C58" s="114">
        <v>5</v>
      </c>
      <c r="D58" s="114">
        <v>66012</v>
      </c>
      <c r="E58" s="114" t="s">
        <v>213</v>
      </c>
      <c r="F58" s="114" t="s">
        <v>49</v>
      </c>
      <c r="G58" s="114">
        <v>37</v>
      </c>
      <c r="H58" s="114">
        <v>5</v>
      </c>
      <c r="I58" s="114">
        <v>2</v>
      </c>
      <c r="J58" s="117">
        <v>5389</v>
      </c>
      <c r="K58" s="117">
        <v>26945</v>
      </c>
      <c r="L58" s="114">
        <f t="shared" si="0"/>
        <v>10778</v>
      </c>
      <c r="M58" s="114" t="s">
        <v>135</v>
      </c>
      <c r="N58" s="114" t="s">
        <v>214</v>
      </c>
      <c r="O58" s="115">
        <v>42664</v>
      </c>
      <c r="P58" t="s">
        <v>233</v>
      </c>
    </row>
    <row r="59" spans="1:20" ht="409.5">
      <c r="A59" s="114" t="s">
        <v>141</v>
      </c>
      <c r="B59" s="114" t="s">
        <v>215</v>
      </c>
      <c r="C59" s="114">
        <v>4</v>
      </c>
      <c r="D59" s="114">
        <v>66012</v>
      </c>
      <c r="E59" s="114" t="s">
        <v>213</v>
      </c>
      <c r="F59" s="114" t="s">
        <v>49</v>
      </c>
      <c r="G59" s="114">
        <v>111</v>
      </c>
      <c r="H59" s="114">
        <v>7</v>
      </c>
      <c r="I59" s="114">
        <v>3</v>
      </c>
      <c r="J59" s="117">
        <v>4730</v>
      </c>
      <c r="K59" s="117">
        <v>33110</v>
      </c>
      <c r="L59" s="114">
        <f t="shared" si="0"/>
        <v>14190</v>
      </c>
      <c r="M59" s="114" t="s">
        <v>135</v>
      </c>
      <c r="N59" s="114" t="s">
        <v>216</v>
      </c>
      <c r="O59" s="115">
        <v>42664</v>
      </c>
      <c r="P59" t="s">
        <v>233</v>
      </c>
      <c r="T59" s="116"/>
    </row>
    <row r="60" spans="1:16" ht="45">
      <c r="A60" s="114" t="s">
        <v>217</v>
      </c>
      <c r="B60" s="114" t="s">
        <v>218</v>
      </c>
      <c r="C60" s="114">
        <v>4</v>
      </c>
      <c r="D60" s="114">
        <v>7670</v>
      </c>
      <c r="E60" s="114" t="s">
        <v>219</v>
      </c>
      <c r="F60" s="114" t="s">
        <v>49</v>
      </c>
      <c r="G60" s="114">
        <v>40</v>
      </c>
      <c r="H60" s="114">
        <v>20</v>
      </c>
      <c r="I60" s="114">
        <v>2</v>
      </c>
      <c r="J60" s="114">
        <v>49.72</v>
      </c>
      <c r="K60" s="114">
        <v>994.4</v>
      </c>
      <c r="L60" s="114">
        <f t="shared" si="0"/>
        <v>99.44</v>
      </c>
      <c r="M60" s="114" t="s">
        <v>135</v>
      </c>
      <c r="N60" s="114" t="s">
        <v>220</v>
      </c>
      <c r="O60" s="115">
        <v>42664</v>
      </c>
      <c r="P60" t="s">
        <v>234</v>
      </c>
    </row>
    <row r="61" spans="1:16" ht="195">
      <c r="A61" s="114" t="s">
        <v>217</v>
      </c>
      <c r="B61" s="114" t="s">
        <v>142</v>
      </c>
      <c r="C61" s="114">
        <v>64</v>
      </c>
      <c r="D61" s="114">
        <v>66757</v>
      </c>
      <c r="E61" s="114" t="s">
        <v>221</v>
      </c>
      <c r="F61" s="114" t="s">
        <v>49</v>
      </c>
      <c r="G61" s="114">
        <v>42</v>
      </c>
      <c r="H61" s="114">
        <v>0</v>
      </c>
      <c r="I61" s="114">
        <v>1</v>
      </c>
      <c r="J61" s="114">
        <v>120</v>
      </c>
      <c r="K61" s="114">
        <v>0</v>
      </c>
      <c r="L61" s="114">
        <f t="shared" si="0"/>
        <v>120</v>
      </c>
      <c r="M61" s="114" t="s">
        <v>135</v>
      </c>
      <c r="N61" s="114" t="s">
        <v>222</v>
      </c>
      <c r="O61" s="115">
        <v>42678</v>
      </c>
      <c r="P61" t="s">
        <v>234</v>
      </c>
    </row>
    <row r="62" spans="1:16" ht="45">
      <c r="A62" s="114" t="s">
        <v>217</v>
      </c>
      <c r="B62" s="114" t="s">
        <v>218</v>
      </c>
      <c r="C62" s="114">
        <v>4</v>
      </c>
      <c r="D62" s="114">
        <v>7670</v>
      </c>
      <c r="E62" s="114" t="s">
        <v>219</v>
      </c>
      <c r="F62" s="114" t="s">
        <v>49</v>
      </c>
      <c r="G62" s="114">
        <v>40</v>
      </c>
      <c r="H62" s="114">
        <v>0</v>
      </c>
      <c r="I62" s="114">
        <v>7</v>
      </c>
      <c r="J62" s="114">
        <v>49.72</v>
      </c>
      <c r="K62" s="114">
        <v>0</v>
      </c>
      <c r="L62" s="114">
        <f t="shared" si="0"/>
        <v>348.03999999999996</v>
      </c>
      <c r="M62" s="114" t="s">
        <v>135</v>
      </c>
      <c r="N62" s="114" t="s">
        <v>223</v>
      </c>
      <c r="O62" s="115">
        <v>42678</v>
      </c>
      <c r="P62" t="s">
        <v>234</v>
      </c>
    </row>
    <row r="63" spans="1:16" ht="45">
      <c r="A63" s="114" t="s">
        <v>217</v>
      </c>
      <c r="B63" s="114" t="s">
        <v>218</v>
      </c>
      <c r="C63" s="114">
        <v>4</v>
      </c>
      <c r="D63" s="114">
        <v>7670</v>
      </c>
      <c r="E63" s="114" t="s">
        <v>219</v>
      </c>
      <c r="F63" s="114" t="s">
        <v>49</v>
      </c>
      <c r="G63" s="114">
        <v>40</v>
      </c>
      <c r="H63" s="114">
        <v>0</v>
      </c>
      <c r="I63" s="114">
        <v>1</v>
      </c>
      <c r="J63" s="114">
        <v>49.72</v>
      </c>
      <c r="K63" s="114">
        <v>0</v>
      </c>
      <c r="L63" s="114">
        <f t="shared" si="0"/>
        <v>49.72</v>
      </c>
      <c r="M63" s="114" t="s">
        <v>135</v>
      </c>
      <c r="N63" s="114" t="s">
        <v>223</v>
      </c>
      <c r="O63" s="115">
        <v>42678</v>
      </c>
      <c r="P63" t="s">
        <v>234</v>
      </c>
    </row>
    <row r="64" spans="1:16" ht="45">
      <c r="A64" s="114" t="s">
        <v>140</v>
      </c>
      <c r="B64" s="114" t="s">
        <v>150</v>
      </c>
      <c r="C64" s="114">
        <v>88</v>
      </c>
      <c r="D64" s="114">
        <v>69846</v>
      </c>
      <c r="E64" s="114" t="s">
        <v>151</v>
      </c>
      <c r="F64" s="114" t="s">
        <v>49</v>
      </c>
      <c r="G64" s="114">
        <v>20</v>
      </c>
      <c r="H64" s="114">
        <v>0</v>
      </c>
      <c r="I64" s="114">
        <v>5</v>
      </c>
      <c r="J64" s="114">
        <v>73.81</v>
      </c>
      <c r="K64" s="114">
        <v>0</v>
      </c>
      <c r="L64" s="114">
        <f t="shared" si="0"/>
        <v>369.05</v>
      </c>
      <c r="M64" s="114" t="s">
        <v>135</v>
      </c>
      <c r="N64" s="114" t="s">
        <v>224</v>
      </c>
      <c r="O64" s="115">
        <v>42678</v>
      </c>
      <c r="P64" t="s">
        <v>234</v>
      </c>
    </row>
    <row r="65" spans="1:16" ht="30">
      <c r="A65" s="114" t="s">
        <v>140</v>
      </c>
      <c r="B65" s="114" t="s">
        <v>182</v>
      </c>
      <c r="C65" s="114">
        <v>144</v>
      </c>
      <c r="D65" s="114">
        <v>69868</v>
      </c>
      <c r="E65" s="114" t="s">
        <v>183</v>
      </c>
      <c r="F65" s="114" t="s">
        <v>49</v>
      </c>
      <c r="G65" s="114">
        <v>60</v>
      </c>
      <c r="H65" s="114">
        <v>0</v>
      </c>
      <c r="I65" s="114">
        <v>10</v>
      </c>
      <c r="J65" s="114">
        <v>1.02</v>
      </c>
      <c r="K65" s="114">
        <v>0</v>
      </c>
      <c r="L65" s="114">
        <f t="shared" si="0"/>
        <v>10.2</v>
      </c>
      <c r="M65" s="114" t="s">
        <v>135</v>
      </c>
      <c r="N65" s="114" t="s">
        <v>225</v>
      </c>
      <c r="O65" s="115">
        <v>42678</v>
      </c>
      <c r="P65" t="s">
        <v>234</v>
      </c>
    </row>
    <row r="66" spans="1:16" ht="30">
      <c r="A66" s="114" t="s">
        <v>140</v>
      </c>
      <c r="B66" s="114" t="s">
        <v>182</v>
      </c>
      <c r="C66" s="114">
        <v>145</v>
      </c>
      <c r="D66" s="114">
        <v>69867</v>
      </c>
      <c r="E66" s="114" t="s">
        <v>185</v>
      </c>
      <c r="F66" s="114" t="s">
        <v>49</v>
      </c>
      <c r="G66" s="114">
        <v>60</v>
      </c>
      <c r="H66" s="114">
        <v>0</v>
      </c>
      <c r="I66" s="114">
        <v>10</v>
      </c>
      <c r="J66" s="114">
        <v>1.02</v>
      </c>
      <c r="K66" s="114">
        <v>0</v>
      </c>
      <c r="L66" s="114">
        <f aca="true" t="shared" si="1" ref="L66:L81">I66*J66</f>
        <v>10.2</v>
      </c>
      <c r="M66" s="114" t="s">
        <v>135</v>
      </c>
      <c r="N66" s="114" t="s">
        <v>225</v>
      </c>
      <c r="O66" s="115">
        <v>42678</v>
      </c>
      <c r="P66" t="s">
        <v>234</v>
      </c>
    </row>
    <row r="67" spans="1:16" ht="30">
      <c r="A67" s="114" t="s">
        <v>140</v>
      </c>
      <c r="B67" s="114" t="s">
        <v>182</v>
      </c>
      <c r="C67" s="114">
        <v>147</v>
      </c>
      <c r="D67" s="114">
        <v>69863</v>
      </c>
      <c r="E67" s="114" t="s">
        <v>187</v>
      </c>
      <c r="F67" s="114" t="s">
        <v>49</v>
      </c>
      <c r="G67" s="114">
        <v>60</v>
      </c>
      <c r="H67" s="114">
        <v>0</v>
      </c>
      <c r="I67" s="114">
        <v>10</v>
      </c>
      <c r="J67" s="114">
        <v>1.02</v>
      </c>
      <c r="K67" s="114">
        <v>0</v>
      </c>
      <c r="L67" s="114">
        <f t="shared" si="1"/>
        <v>10.2</v>
      </c>
      <c r="M67" s="114" t="s">
        <v>135</v>
      </c>
      <c r="N67" s="114" t="s">
        <v>225</v>
      </c>
      <c r="O67" s="115">
        <v>42678</v>
      </c>
      <c r="P67" t="s">
        <v>234</v>
      </c>
    </row>
    <row r="68" spans="1:16" ht="30">
      <c r="A68" s="114" t="s">
        <v>140</v>
      </c>
      <c r="B68" s="114" t="s">
        <v>182</v>
      </c>
      <c r="C68" s="114">
        <v>148</v>
      </c>
      <c r="D68" s="114">
        <v>69874</v>
      </c>
      <c r="E68" s="114" t="s">
        <v>188</v>
      </c>
      <c r="F68" s="114" t="s">
        <v>49</v>
      </c>
      <c r="G68" s="114">
        <v>40</v>
      </c>
      <c r="H68" s="114">
        <v>0</v>
      </c>
      <c r="I68" s="114">
        <v>5</v>
      </c>
      <c r="J68" s="114">
        <v>1.02</v>
      </c>
      <c r="K68" s="114">
        <v>0</v>
      </c>
      <c r="L68" s="114">
        <f t="shared" si="1"/>
        <v>5.1</v>
      </c>
      <c r="M68" s="114" t="s">
        <v>135</v>
      </c>
      <c r="N68" s="114" t="s">
        <v>225</v>
      </c>
      <c r="O68" s="115">
        <v>42678</v>
      </c>
      <c r="P68" t="s">
        <v>234</v>
      </c>
    </row>
    <row r="69" spans="1:16" ht="30">
      <c r="A69" s="114" t="s">
        <v>140</v>
      </c>
      <c r="B69" s="114" t="s">
        <v>182</v>
      </c>
      <c r="C69" s="114">
        <v>149</v>
      </c>
      <c r="D69" s="114">
        <v>69869</v>
      </c>
      <c r="E69" s="114" t="s">
        <v>189</v>
      </c>
      <c r="F69" s="114" t="s">
        <v>49</v>
      </c>
      <c r="G69" s="114">
        <v>60</v>
      </c>
      <c r="H69" s="114">
        <v>0</v>
      </c>
      <c r="I69" s="114">
        <v>15</v>
      </c>
      <c r="J69" s="114">
        <v>1.02</v>
      </c>
      <c r="K69" s="114">
        <v>0</v>
      </c>
      <c r="L69" s="114">
        <f t="shared" si="1"/>
        <v>15.3</v>
      </c>
      <c r="M69" s="114" t="s">
        <v>135</v>
      </c>
      <c r="N69" s="114" t="s">
        <v>225</v>
      </c>
      <c r="O69" s="115">
        <v>42678</v>
      </c>
      <c r="P69" t="s">
        <v>234</v>
      </c>
    </row>
    <row r="70" spans="1:16" ht="30">
      <c r="A70" s="114" t="s">
        <v>140</v>
      </c>
      <c r="B70" s="114" t="s">
        <v>182</v>
      </c>
      <c r="C70" s="114">
        <v>150</v>
      </c>
      <c r="D70" s="114">
        <v>69872</v>
      </c>
      <c r="E70" s="114" t="s">
        <v>190</v>
      </c>
      <c r="F70" s="114" t="s">
        <v>49</v>
      </c>
      <c r="G70" s="114">
        <v>60</v>
      </c>
      <c r="H70" s="114">
        <v>0</v>
      </c>
      <c r="I70" s="114">
        <v>15</v>
      </c>
      <c r="J70" s="114">
        <v>0.98</v>
      </c>
      <c r="K70" s="114">
        <v>0</v>
      </c>
      <c r="L70" s="114">
        <f t="shared" si="1"/>
        <v>14.7</v>
      </c>
      <c r="M70" s="114" t="s">
        <v>135</v>
      </c>
      <c r="N70" s="114" t="s">
        <v>225</v>
      </c>
      <c r="O70" s="115">
        <v>42678</v>
      </c>
      <c r="P70" t="s">
        <v>234</v>
      </c>
    </row>
    <row r="71" spans="1:16" ht="30">
      <c r="A71" s="114" t="s">
        <v>140</v>
      </c>
      <c r="B71" s="114" t="s">
        <v>182</v>
      </c>
      <c r="C71" s="114">
        <v>151</v>
      </c>
      <c r="D71" s="114">
        <v>69864</v>
      </c>
      <c r="E71" s="114" t="s">
        <v>191</v>
      </c>
      <c r="F71" s="114" t="s">
        <v>49</v>
      </c>
      <c r="G71" s="114">
        <v>60</v>
      </c>
      <c r="H71" s="114">
        <v>0</v>
      </c>
      <c r="I71" s="114">
        <v>10</v>
      </c>
      <c r="J71" s="114">
        <v>0.98</v>
      </c>
      <c r="K71" s="114">
        <v>0</v>
      </c>
      <c r="L71" s="114">
        <f t="shared" si="1"/>
        <v>9.8</v>
      </c>
      <c r="M71" s="114" t="s">
        <v>135</v>
      </c>
      <c r="N71" s="114" t="s">
        <v>225</v>
      </c>
      <c r="O71" s="115">
        <v>42678</v>
      </c>
      <c r="P71" t="s">
        <v>234</v>
      </c>
    </row>
    <row r="72" spans="1:16" ht="30">
      <c r="A72" s="114" t="s">
        <v>140</v>
      </c>
      <c r="B72" s="114" t="s">
        <v>182</v>
      </c>
      <c r="C72" s="114">
        <v>152</v>
      </c>
      <c r="D72" s="114">
        <v>69871</v>
      </c>
      <c r="E72" s="114" t="s">
        <v>192</v>
      </c>
      <c r="F72" s="114" t="s">
        <v>49</v>
      </c>
      <c r="G72" s="114">
        <v>60</v>
      </c>
      <c r="H72" s="114">
        <v>0</v>
      </c>
      <c r="I72" s="114">
        <v>10</v>
      </c>
      <c r="J72" s="114">
        <v>0.98</v>
      </c>
      <c r="K72" s="114">
        <v>0</v>
      </c>
      <c r="L72" s="114">
        <f t="shared" si="1"/>
        <v>9.8</v>
      </c>
      <c r="M72" s="114" t="s">
        <v>135</v>
      </c>
      <c r="N72" s="114" t="s">
        <v>225</v>
      </c>
      <c r="O72" s="115">
        <v>42678</v>
      </c>
      <c r="P72" t="s">
        <v>234</v>
      </c>
    </row>
    <row r="73" spans="1:16" ht="30">
      <c r="A73" s="114" t="s">
        <v>140</v>
      </c>
      <c r="B73" s="114" t="s">
        <v>182</v>
      </c>
      <c r="C73" s="114">
        <v>153</v>
      </c>
      <c r="D73" s="114">
        <v>69870</v>
      </c>
      <c r="E73" s="114" t="s">
        <v>193</v>
      </c>
      <c r="F73" s="114" t="s">
        <v>49</v>
      </c>
      <c r="G73" s="114">
        <v>60</v>
      </c>
      <c r="H73" s="114">
        <v>0</v>
      </c>
      <c r="I73" s="114">
        <v>10</v>
      </c>
      <c r="J73" s="114">
        <v>0.99</v>
      </c>
      <c r="K73" s="114">
        <v>0</v>
      </c>
      <c r="L73" s="114">
        <f t="shared" si="1"/>
        <v>9.9</v>
      </c>
      <c r="M73" s="114" t="s">
        <v>135</v>
      </c>
      <c r="N73" s="114" t="s">
        <v>225</v>
      </c>
      <c r="O73" s="115">
        <v>42678</v>
      </c>
      <c r="P73" t="s">
        <v>234</v>
      </c>
    </row>
    <row r="74" spans="1:16" ht="30">
      <c r="A74" s="114" t="s">
        <v>140</v>
      </c>
      <c r="B74" s="114" t="s">
        <v>182</v>
      </c>
      <c r="C74" s="114">
        <v>154</v>
      </c>
      <c r="D74" s="114">
        <v>69866</v>
      </c>
      <c r="E74" s="114" t="s">
        <v>194</v>
      </c>
      <c r="F74" s="114" t="s">
        <v>49</v>
      </c>
      <c r="G74" s="114">
        <v>60</v>
      </c>
      <c r="H74" s="114">
        <v>0</v>
      </c>
      <c r="I74" s="114">
        <v>10</v>
      </c>
      <c r="J74" s="114">
        <v>1</v>
      </c>
      <c r="K74" s="114">
        <v>0</v>
      </c>
      <c r="L74" s="114">
        <f t="shared" si="1"/>
        <v>10</v>
      </c>
      <c r="M74" s="114" t="s">
        <v>135</v>
      </c>
      <c r="N74" s="114" t="s">
        <v>225</v>
      </c>
      <c r="O74" s="115">
        <v>42678</v>
      </c>
      <c r="P74" t="s">
        <v>234</v>
      </c>
    </row>
    <row r="75" spans="1:16" ht="30">
      <c r="A75" s="114" t="s">
        <v>140</v>
      </c>
      <c r="B75" s="114" t="s">
        <v>182</v>
      </c>
      <c r="C75" s="114">
        <v>155</v>
      </c>
      <c r="D75" s="114">
        <v>69865</v>
      </c>
      <c r="E75" s="114" t="s">
        <v>195</v>
      </c>
      <c r="F75" s="114" t="s">
        <v>49</v>
      </c>
      <c r="G75" s="114">
        <v>60</v>
      </c>
      <c r="H75" s="114">
        <v>0</v>
      </c>
      <c r="I75" s="114">
        <v>10</v>
      </c>
      <c r="J75" s="114">
        <v>0.98</v>
      </c>
      <c r="K75" s="114">
        <v>0</v>
      </c>
      <c r="L75" s="114">
        <f t="shared" si="1"/>
        <v>9.8</v>
      </c>
      <c r="M75" s="114" t="s">
        <v>135</v>
      </c>
      <c r="N75" s="114" t="s">
        <v>225</v>
      </c>
      <c r="O75" s="115">
        <v>42678</v>
      </c>
      <c r="P75" t="s">
        <v>234</v>
      </c>
    </row>
    <row r="76" spans="1:16" ht="30">
      <c r="A76" s="114" t="s">
        <v>140</v>
      </c>
      <c r="B76" s="114" t="s">
        <v>138</v>
      </c>
      <c r="C76" s="114">
        <v>21</v>
      </c>
      <c r="D76" s="114">
        <v>69844</v>
      </c>
      <c r="E76" s="114" t="s">
        <v>197</v>
      </c>
      <c r="F76" s="114" t="s">
        <v>49</v>
      </c>
      <c r="G76" s="114">
        <v>6</v>
      </c>
      <c r="H76" s="114">
        <v>0</v>
      </c>
      <c r="I76" s="114">
        <v>1</v>
      </c>
      <c r="J76" s="114">
        <v>151.09</v>
      </c>
      <c r="K76" s="114">
        <v>0</v>
      </c>
      <c r="L76" s="114">
        <f t="shared" si="1"/>
        <v>151.09</v>
      </c>
      <c r="M76" s="114" t="s">
        <v>135</v>
      </c>
      <c r="N76" s="114" t="s">
        <v>226</v>
      </c>
      <c r="O76" s="115">
        <v>42678</v>
      </c>
      <c r="P76" t="s">
        <v>234</v>
      </c>
    </row>
    <row r="77" spans="1:16" ht="30">
      <c r="A77" s="114" t="s">
        <v>140</v>
      </c>
      <c r="B77" s="114" t="s">
        <v>138</v>
      </c>
      <c r="C77" s="114">
        <v>22</v>
      </c>
      <c r="D77" s="114">
        <v>69845</v>
      </c>
      <c r="E77" s="114" t="s">
        <v>199</v>
      </c>
      <c r="F77" s="114" t="s">
        <v>49</v>
      </c>
      <c r="G77" s="114">
        <v>12</v>
      </c>
      <c r="H77" s="114">
        <v>0</v>
      </c>
      <c r="I77" s="114">
        <v>2</v>
      </c>
      <c r="J77" s="114">
        <v>74.74</v>
      </c>
      <c r="K77" s="114">
        <v>0</v>
      </c>
      <c r="L77" s="114">
        <f t="shared" si="1"/>
        <v>149.48</v>
      </c>
      <c r="M77" s="114" t="s">
        <v>135</v>
      </c>
      <c r="N77" s="114" t="s">
        <v>226</v>
      </c>
      <c r="O77" s="115">
        <v>42678</v>
      </c>
      <c r="P77" t="s">
        <v>234</v>
      </c>
    </row>
    <row r="78" spans="1:16" ht="45">
      <c r="A78" s="114" t="s">
        <v>140</v>
      </c>
      <c r="B78" s="114" t="s">
        <v>227</v>
      </c>
      <c r="C78" s="114">
        <v>29</v>
      </c>
      <c r="D78" s="114">
        <v>62665</v>
      </c>
      <c r="E78" s="114" t="s">
        <v>228</v>
      </c>
      <c r="F78" s="114" t="s">
        <v>49</v>
      </c>
      <c r="G78" s="114">
        <v>40</v>
      </c>
      <c r="H78" s="114">
        <v>0</v>
      </c>
      <c r="I78" s="114">
        <v>20</v>
      </c>
      <c r="J78" s="114">
        <v>18.4</v>
      </c>
      <c r="K78" s="114">
        <v>0</v>
      </c>
      <c r="L78" s="114">
        <f t="shared" si="1"/>
        <v>368</v>
      </c>
      <c r="M78" s="114" t="s">
        <v>135</v>
      </c>
      <c r="N78" s="114" t="s">
        <v>229</v>
      </c>
      <c r="O78" s="115">
        <v>42678</v>
      </c>
      <c r="P78" t="s">
        <v>234</v>
      </c>
    </row>
    <row r="79" spans="1:16" ht="30">
      <c r="A79" s="114" t="s">
        <v>140</v>
      </c>
      <c r="B79" s="114" t="s">
        <v>203</v>
      </c>
      <c r="C79" s="114">
        <v>111</v>
      </c>
      <c r="D79" s="114">
        <v>69849</v>
      </c>
      <c r="E79" s="114" t="s">
        <v>204</v>
      </c>
      <c r="F79" s="114" t="s">
        <v>49</v>
      </c>
      <c r="G79" s="114">
        <v>20</v>
      </c>
      <c r="H79" s="114">
        <v>0</v>
      </c>
      <c r="I79" s="114">
        <v>7</v>
      </c>
      <c r="J79" s="114">
        <v>30</v>
      </c>
      <c r="K79" s="114">
        <v>0</v>
      </c>
      <c r="L79" s="114">
        <f t="shared" si="1"/>
        <v>210</v>
      </c>
      <c r="M79" s="114" t="s">
        <v>135</v>
      </c>
      <c r="N79" s="114" t="s">
        <v>230</v>
      </c>
      <c r="O79" s="115">
        <v>42678</v>
      </c>
      <c r="P79" t="s">
        <v>234</v>
      </c>
    </row>
    <row r="80" spans="1:16" ht="30">
      <c r="A80" s="114" t="s">
        <v>140</v>
      </c>
      <c r="B80" s="114" t="s">
        <v>203</v>
      </c>
      <c r="C80" s="114">
        <v>111</v>
      </c>
      <c r="D80" s="114">
        <v>69849</v>
      </c>
      <c r="E80" s="114" t="s">
        <v>204</v>
      </c>
      <c r="F80" s="114" t="s">
        <v>49</v>
      </c>
      <c r="G80" s="114">
        <v>20</v>
      </c>
      <c r="H80" s="114">
        <v>0</v>
      </c>
      <c r="I80" s="114">
        <v>1</v>
      </c>
      <c r="J80" s="114">
        <v>30</v>
      </c>
      <c r="K80" s="114">
        <v>0</v>
      </c>
      <c r="L80" s="114">
        <f t="shared" si="1"/>
        <v>30</v>
      </c>
      <c r="M80" s="114" t="s">
        <v>135</v>
      </c>
      <c r="N80" s="114" t="s">
        <v>230</v>
      </c>
      <c r="O80" s="115">
        <v>42678</v>
      </c>
      <c r="P80" t="s">
        <v>234</v>
      </c>
    </row>
    <row r="81" spans="1:16" ht="15">
      <c r="A81" s="114" t="s">
        <v>140</v>
      </c>
      <c r="B81" s="114" t="s">
        <v>203</v>
      </c>
      <c r="C81" s="114">
        <v>181</v>
      </c>
      <c r="D81" s="114">
        <v>47355</v>
      </c>
      <c r="E81" s="114" t="s">
        <v>206</v>
      </c>
      <c r="F81" s="114" t="s">
        <v>49</v>
      </c>
      <c r="G81" s="114">
        <v>8</v>
      </c>
      <c r="H81" s="114">
        <v>0</v>
      </c>
      <c r="I81" s="114">
        <v>1</v>
      </c>
      <c r="J81" s="114">
        <v>13</v>
      </c>
      <c r="K81" s="114">
        <v>0</v>
      </c>
      <c r="L81" s="114">
        <f t="shared" si="1"/>
        <v>13</v>
      </c>
      <c r="M81" s="114" t="s">
        <v>135</v>
      </c>
      <c r="N81" s="114" t="s">
        <v>230</v>
      </c>
      <c r="O81" s="115">
        <v>42678</v>
      </c>
      <c r="P81" t="s">
        <v>234</v>
      </c>
    </row>
    <row r="82" ht="15">
      <c r="L82" s="118">
        <f aca="true" t="shared" si="2" ref="L82:L110">I82*J82</f>
        <v>0</v>
      </c>
    </row>
    <row r="83" ht="15">
      <c r="L83" s="118">
        <f t="shared" si="2"/>
        <v>0</v>
      </c>
    </row>
    <row r="84" ht="15">
      <c r="L84" s="118">
        <f t="shared" si="2"/>
        <v>0</v>
      </c>
    </row>
    <row r="85" ht="15">
      <c r="L85" s="118">
        <f t="shared" si="2"/>
        <v>0</v>
      </c>
    </row>
    <row r="86" ht="15">
      <c r="L86" s="118">
        <f t="shared" si="2"/>
        <v>0</v>
      </c>
    </row>
    <row r="87" ht="15">
      <c r="L87" s="118">
        <f t="shared" si="2"/>
        <v>0</v>
      </c>
    </row>
    <row r="88" ht="15">
      <c r="L88" s="118">
        <f t="shared" si="2"/>
        <v>0</v>
      </c>
    </row>
    <row r="89" ht="15">
      <c r="L89" s="118">
        <f t="shared" si="2"/>
        <v>0</v>
      </c>
    </row>
    <row r="90" ht="15">
      <c r="L90" s="118">
        <f t="shared" si="2"/>
        <v>0</v>
      </c>
    </row>
    <row r="91" ht="15">
      <c r="L91" s="118">
        <f t="shared" si="2"/>
        <v>0</v>
      </c>
    </row>
    <row r="92" ht="15">
      <c r="L92" s="118">
        <f t="shared" si="2"/>
        <v>0</v>
      </c>
    </row>
    <row r="93" ht="15">
      <c r="L93" s="118">
        <f t="shared" si="2"/>
        <v>0</v>
      </c>
    </row>
    <row r="94" ht="15">
      <c r="L94" s="118">
        <f t="shared" si="2"/>
        <v>0</v>
      </c>
    </row>
    <row r="95" ht="15">
      <c r="L95" s="118">
        <f t="shared" si="2"/>
        <v>0</v>
      </c>
    </row>
    <row r="96" ht="15">
      <c r="L96" s="118">
        <f t="shared" si="2"/>
        <v>0</v>
      </c>
    </row>
    <row r="97" ht="15">
      <c r="L97" s="118">
        <f t="shared" si="2"/>
        <v>0</v>
      </c>
    </row>
    <row r="98" ht="15">
      <c r="L98" s="118">
        <f t="shared" si="2"/>
        <v>0</v>
      </c>
    </row>
    <row r="99" ht="15">
      <c r="L99" s="118">
        <f t="shared" si="2"/>
        <v>0</v>
      </c>
    </row>
    <row r="100" ht="15">
      <c r="L100" s="118">
        <f t="shared" si="2"/>
        <v>0</v>
      </c>
    </row>
    <row r="101" ht="15">
      <c r="L101" s="118">
        <f t="shared" si="2"/>
        <v>0</v>
      </c>
    </row>
    <row r="102" ht="15">
      <c r="L102" s="118">
        <f t="shared" si="2"/>
        <v>0</v>
      </c>
    </row>
    <row r="103" ht="15">
      <c r="L103" s="118">
        <f t="shared" si="2"/>
        <v>0</v>
      </c>
    </row>
    <row r="104" ht="15">
      <c r="L104" s="118">
        <f t="shared" si="2"/>
        <v>0</v>
      </c>
    </row>
    <row r="105" ht="15">
      <c r="L105" s="118">
        <f t="shared" si="2"/>
        <v>0</v>
      </c>
    </row>
    <row r="106" ht="15">
      <c r="L106" s="118">
        <f t="shared" si="2"/>
        <v>0</v>
      </c>
    </row>
    <row r="107" ht="15">
      <c r="L107" s="118">
        <f t="shared" si="2"/>
        <v>0</v>
      </c>
    </row>
    <row r="108" ht="15">
      <c r="L108" s="118">
        <f t="shared" si="2"/>
        <v>0</v>
      </c>
    </row>
    <row r="109" ht="15">
      <c r="L109" s="118">
        <f t="shared" si="2"/>
        <v>0</v>
      </c>
    </row>
    <row r="110" ht="15">
      <c r="L110" s="118">
        <f t="shared" si="2"/>
        <v>0</v>
      </c>
    </row>
    <row r="111" ht="15">
      <c r="L111" s="118">
        <f aca="true" t="shared" si="3" ref="L111:L174">I111*J111</f>
        <v>0</v>
      </c>
    </row>
    <row r="112" ht="15">
      <c r="L112" s="118">
        <f t="shared" si="3"/>
        <v>0</v>
      </c>
    </row>
    <row r="113" ht="15">
      <c r="L113" s="118">
        <f t="shared" si="3"/>
        <v>0</v>
      </c>
    </row>
    <row r="114" ht="15">
      <c r="L114" s="118">
        <f t="shared" si="3"/>
        <v>0</v>
      </c>
    </row>
    <row r="115" ht="15">
      <c r="L115" s="118">
        <f t="shared" si="3"/>
        <v>0</v>
      </c>
    </row>
    <row r="116" ht="15">
      <c r="L116" s="118">
        <f t="shared" si="3"/>
        <v>0</v>
      </c>
    </row>
    <row r="117" ht="15">
      <c r="L117" s="118">
        <f t="shared" si="3"/>
        <v>0</v>
      </c>
    </row>
    <row r="118" ht="15">
      <c r="L118" s="118">
        <f t="shared" si="3"/>
        <v>0</v>
      </c>
    </row>
    <row r="119" ht="15">
      <c r="L119" s="118">
        <f t="shared" si="3"/>
        <v>0</v>
      </c>
    </row>
    <row r="120" ht="15">
      <c r="L120" s="118">
        <f t="shared" si="3"/>
        <v>0</v>
      </c>
    </row>
    <row r="121" ht="15">
      <c r="L121" s="118">
        <f t="shared" si="3"/>
        <v>0</v>
      </c>
    </row>
    <row r="122" ht="15">
      <c r="L122" s="118">
        <f t="shared" si="3"/>
        <v>0</v>
      </c>
    </row>
    <row r="123" ht="15">
      <c r="L123" s="118">
        <f t="shared" si="3"/>
        <v>0</v>
      </c>
    </row>
    <row r="124" ht="15">
      <c r="L124" s="118">
        <f t="shared" si="3"/>
        <v>0</v>
      </c>
    </row>
    <row r="125" ht="15">
      <c r="L125" s="118">
        <f t="shared" si="3"/>
        <v>0</v>
      </c>
    </row>
    <row r="126" ht="15">
      <c r="L126" s="118">
        <f t="shared" si="3"/>
        <v>0</v>
      </c>
    </row>
    <row r="127" ht="15">
      <c r="L127" s="118">
        <f t="shared" si="3"/>
        <v>0</v>
      </c>
    </row>
    <row r="128" ht="15">
      <c r="L128" s="118">
        <f t="shared" si="3"/>
        <v>0</v>
      </c>
    </row>
    <row r="129" ht="15">
      <c r="L129" s="118">
        <f t="shared" si="3"/>
        <v>0</v>
      </c>
    </row>
    <row r="130" ht="15">
      <c r="L130" s="118">
        <f t="shared" si="3"/>
        <v>0</v>
      </c>
    </row>
    <row r="131" ht="15">
      <c r="L131" s="118">
        <f t="shared" si="3"/>
        <v>0</v>
      </c>
    </row>
    <row r="132" ht="15">
      <c r="L132" s="118">
        <f t="shared" si="3"/>
        <v>0</v>
      </c>
    </row>
    <row r="133" ht="15">
      <c r="L133" s="118">
        <f t="shared" si="3"/>
        <v>0</v>
      </c>
    </row>
    <row r="134" ht="15">
      <c r="L134" s="118">
        <f t="shared" si="3"/>
        <v>0</v>
      </c>
    </row>
    <row r="135" ht="15">
      <c r="L135" s="118">
        <f t="shared" si="3"/>
        <v>0</v>
      </c>
    </row>
    <row r="136" ht="15">
      <c r="L136" s="118">
        <f t="shared" si="3"/>
        <v>0</v>
      </c>
    </row>
    <row r="137" ht="15">
      <c r="L137" s="118">
        <f t="shared" si="3"/>
        <v>0</v>
      </c>
    </row>
    <row r="138" ht="15">
      <c r="L138" s="118">
        <f t="shared" si="3"/>
        <v>0</v>
      </c>
    </row>
    <row r="139" ht="15">
      <c r="L139" s="118">
        <f t="shared" si="3"/>
        <v>0</v>
      </c>
    </row>
    <row r="140" ht="15">
      <c r="L140" s="118">
        <f t="shared" si="3"/>
        <v>0</v>
      </c>
    </row>
    <row r="141" ht="15">
      <c r="L141" s="118">
        <f t="shared" si="3"/>
        <v>0</v>
      </c>
    </row>
    <row r="142" ht="15">
      <c r="L142" s="118">
        <f t="shared" si="3"/>
        <v>0</v>
      </c>
    </row>
    <row r="143" ht="15">
      <c r="L143" s="118">
        <f t="shared" si="3"/>
        <v>0</v>
      </c>
    </row>
    <row r="144" ht="15">
      <c r="L144" s="118">
        <f t="shared" si="3"/>
        <v>0</v>
      </c>
    </row>
    <row r="145" ht="15">
      <c r="L145" s="118">
        <f t="shared" si="3"/>
        <v>0</v>
      </c>
    </row>
    <row r="146" ht="15">
      <c r="L146" s="118">
        <f t="shared" si="3"/>
        <v>0</v>
      </c>
    </row>
    <row r="147" ht="15">
      <c r="L147" s="118">
        <f t="shared" si="3"/>
        <v>0</v>
      </c>
    </row>
    <row r="148" ht="15">
      <c r="L148" s="118">
        <f t="shared" si="3"/>
        <v>0</v>
      </c>
    </row>
    <row r="149" ht="15">
      <c r="L149" s="118">
        <f t="shared" si="3"/>
        <v>0</v>
      </c>
    </row>
    <row r="150" ht="15">
      <c r="L150" s="118">
        <f t="shared" si="3"/>
        <v>0</v>
      </c>
    </row>
    <row r="151" ht="15">
      <c r="L151" s="118">
        <f t="shared" si="3"/>
        <v>0</v>
      </c>
    </row>
    <row r="152" ht="15">
      <c r="L152" s="118">
        <f t="shared" si="3"/>
        <v>0</v>
      </c>
    </row>
    <row r="153" ht="15">
      <c r="L153" s="118">
        <f t="shared" si="3"/>
        <v>0</v>
      </c>
    </row>
    <row r="154" ht="15">
      <c r="L154" s="118">
        <f t="shared" si="3"/>
        <v>0</v>
      </c>
    </row>
    <row r="155" ht="15">
      <c r="L155" s="118">
        <f t="shared" si="3"/>
        <v>0</v>
      </c>
    </row>
    <row r="156" ht="15">
      <c r="L156" s="118">
        <f t="shared" si="3"/>
        <v>0</v>
      </c>
    </row>
    <row r="157" ht="15">
      <c r="L157" s="118">
        <f t="shared" si="3"/>
        <v>0</v>
      </c>
    </row>
    <row r="158" ht="15">
      <c r="L158" s="118">
        <f t="shared" si="3"/>
        <v>0</v>
      </c>
    </row>
    <row r="159" ht="15">
      <c r="L159" s="118">
        <f t="shared" si="3"/>
        <v>0</v>
      </c>
    </row>
    <row r="160" ht="15">
      <c r="L160" s="118">
        <f t="shared" si="3"/>
        <v>0</v>
      </c>
    </row>
    <row r="161" ht="15">
      <c r="L161" s="118">
        <f t="shared" si="3"/>
        <v>0</v>
      </c>
    </row>
    <row r="162" ht="15">
      <c r="L162" s="118">
        <f t="shared" si="3"/>
        <v>0</v>
      </c>
    </row>
    <row r="163" ht="15">
      <c r="L163" s="118">
        <f t="shared" si="3"/>
        <v>0</v>
      </c>
    </row>
    <row r="164" ht="15">
      <c r="L164" s="118">
        <f t="shared" si="3"/>
        <v>0</v>
      </c>
    </row>
    <row r="165" ht="15">
      <c r="L165" s="118">
        <f t="shared" si="3"/>
        <v>0</v>
      </c>
    </row>
    <row r="166" ht="15">
      <c r="L166" s="118">
        <f t="shared" si="3"/>
        <v>0</v>
      </c>
    </row>
    <row r="167" ht="15">
      <c r="L167" s="118">
        <f t="shared" si="3"/>
        <v>0</v>
      </c>
    </row>
    <row r="168" ht="15">
      <c r="L168" s="118">
        <f t="shared" si="3"/>
        <v>0</v>
      </c>
    </row>
    <row r="169" ht="15">
      <c r="L169" s="118">
        <f t="shared" si="3"/>
        <v>0</v>
      </c>
    </row>
    <row r="170" ht="15">
      <c r="L170" s="118">
        <f t="shared" si="3"/>
        <v>0</v>
      </c>
    </row>
    <row r="171" ht="15">
      <c r="L171" s="118">
        <f t="shared" si="3"/>
        <v>0</v>
      </c>
    </row>
    <row r="172" ht="15">
      <c r="L172" s="118">
        <f t="shared" si="3"/>
        <v>0</v>
      </c>
    </row>
    <row r="173" ht="15">
      <c r="L173" s="118">
        <f t="shared" si="3"/>
        <v>0</v>
      </c>
    </row>
    <row r="174" ht="15">
      <c r="L174" s="118">
        <f t="shared" si="3"/>
        <v>0</v>
      </c>
    </row>
    <row r="175" ht="15">
      <c r="L175" s="118">
        <f aca="true" t="shared" si="4" ref="L175:L238">I175*J175</f>
        <v>0</v>
      </c>
    </row>
    <row r="176" ht="15">
      <c r="L176" s="118">
        <f t="shared" si="4"/>
        <v>0</v>
      </c>
    </row>
    <row r="177" ht="15">
      <c r="L177" s="118">
        <f t="shared" si="4"/>
        <v>0</v>
      </c>
    </row>
    <row r="178" ht="15">
      <c r="L178" s="118">
        <f t="shared" si="4"/>
        <v>0</v>
      </c>
    </row>
    <row r="179" ht="15">
      <c r="L179" s="118">
        <f t="shared" si="4"/>
        <v>0</v>
      </c>
    </row>
    <row r="180" ht="15">
      <c r="L180" s="118">
        <f t="shared" si="4"/>
        <v>0</v>
      </c>
    </row>
    <row r="181" ht="15">
      <c r="L181" s="118">
        <f t="shared" si="4"/>
        <v>0</v>
      </c>
    </row>
    <row r="182" ht="15">
      <c r="L182" s="118">
        <f t="shared" si="4"/>
        <v>0</v>
      </c>
    </row>
    <row r="183" ht="15">
      <c r="L183" s="118">
        <f t="shared" si="4"/>
        <v>0</v>
      </c>
    </row>
    <row r="184" ht="15">
      <c r="L184" s="118">
        <f t="shared" si="4"/>
        <v>0</v>
      </c>
    </row>
    <row r="185" ht="15">
      <c r="L185" s="118">
        <f t="shared" si="4"/>
        <v>0</v>
      </c>
    </row>
    <row r="186" ht="15">
      <c r="L186" s="118">
        <f t="shared" si="4"/>
        <v>0</v>
      </c>
    </row>
    <row r="187" ht="15">
      <c r="L187" s="118">
        <f t="shared" si="4"/>
        <v>0</v>
      </c>
    </row>
    <row r="188" ht="15">
      <c r="L188" s="118">
        <f t="shared" si="4"/>
        <v>0</v>
      </c>
    </row>
    <row r="189" ht="15">
      <c r="L189" s="118">
        <f t="shared" si="4"/>
        <v>0</v>
      </c>
    </row>
    <row r="190" ht="15">
      <c r="L190" s="118">
        <f t="shared" si="4"/>
        <v>0</v>
      </c>
    </row>
    <row r="191" ht="15">
      <c r="L191" s="118">
        <f t="shared" si="4"/>
        <v>0</v>
      </c>
    </row>
    <row r="192" ht="15">
      <c r="L192" s="118">
        <f t="shared" si="4"/>
        <v>0</v>
      </c>
    </row>
    <row r="193" ht="15">
      <c r="L193" s="118">
        <f t="shared" si="4"/>
        <v>0</v>
      </c>
    </row>
    <row r="194" ht="15">
      <c r="L194" s="118">
        <f t="shared" si="4"/>
        <v>0</v>
      </c>
    </row>
    <row r="195" ht="15">
      <c r="L195" s="118">
        <f t="shared" si="4"/>
        <v>0</v>
      </c>
    </row>
    <row r="196" ht="15">
      <c r="L196" s="118">
        <f t="shared" si="4"/>
        <v>0</v>
      </c>
    </row>
    <row r="197" ht="15">
      <c r="L197" s="118">
        <f t="shared" si="4"/>
        <v>0</v>
      </c>
    </row>
    <row r="198" ht="15">
      <c r="L198" s="118">
        <f t="shared" si="4"/>
        <v>0</v>
      </c>
    </row>
    <row r="199" ht="15">
      <c r="L199" s="118">
        <f t="shared" si="4"/>
        <v>0</v>
      </c>
    </row>
    <row r="200" ht="15">
      <c r="L200" s="118">
        <f t="shared" si="4"/>
        <v>0</v>
      </c>
    </row>
    <row r="201" ht="15">
      <c r="L201" s="118">
        <f t="shared" si="4"/>
        <v>0</v>
      </c>
    </row>
    <row r="202" ht="15">
      <c r="L202" s="118">
        <f t="shared" si="4"/>
        <v>0</v>
      </c>
    </row>
    <row r="203" ht="15">
      <c r="L203" s="118">
        <f t="shared" si="4"/>
        <v>0</v>
      </c>
    </row>
    <row r="204" ht="15">
      <c r="L204" s="118">
        <f t="shared" si="4"/>
        <v>0</v>
      </c>
    </row>
    <row r="205" ht="15">
      <c r="L205" s="118">
        <f t="shared" si="4"/>
        <v>0</v>
      </c>
    </row>
    <row r="206" ht="15">
      <c r="L206" s="118">
        <f t="shared" si="4"/>
        <v>0</v>
      </c>
    </row>
    <row r="207" ht="15">
      <c r="L207" s="118">
        <f t="shared" si="4"/>
        <v>0</v>
      </c>
    </row>
    <row r="208" ht="15">
      <c r="L208" s="118">
        <f t="shared" si="4"/>
        <v>0</v>
      </c>
    </row>
    <row r="209" ht="15">
      <c r="L209" s="118">
        <f t="shared" si="4"/>
        <v>0</v>
      </c>
    </row>
    <row r="210" ht="15">
      <c r="L210" s="118">
        <f t="shared" si="4"/>
        <v>0</v>
      </c>
    </row>
    <row r="211" ht="15">
      <c r="L211" s="118">
        <f t="shared" si="4"/>
        <v>0</v>
      </c>
    </row>
    <row r="212" ht="15">
      <c r="L212" s="118">
        <f t="shared" si="4"/>
        <v>0</v>
      </c>
    </row>
    <row r="213" ht="15">
      <c r="L213" s="118">
        <f t="shared" si="4"/>
        <v>0</v>
      </c>
    </row>
    <row r="214" ht="15">
      <c r="L214" s="118">
        <f t="shared" si="4"/>
        <v>0</v>
      </c>
    </row>
    <row r="215" ht="15">
      <c r="L215" s="118">
        <f t="shared" si="4"/>
        <v>0</v>
      </c>
    </row>
    <row r="216" ht="15">
      <c r="L216" s="118">
        <f t="shared" si="4"/>
        <v>0</v>
      </c>
    </row>
    <row r="217" ht="15">
      <c r="L217" s="118">
        <f t="shared" si="4"/>
        <v>0</v>
      </c>
    </row>
    <row r="218" ht="15">
      <c r="L218" s="118">
        <f t="shared" si="4"/>
        <v>0</v>
      </c>
    </row>
    <row r="219" ht="15">
      <c r="L219" s="118">
        <f t="shared" si="4"/>
        <v>0</v>
      </c>
    </row>
    <row r="220" ht="15">
      <c r="L220" s="118">
        <f t="shared" si="4"/>
        <v>0</v>
      </c>
    </row>
    <row r="221" ht="15">
      <c r="L221" s="118">
        <f t="shared" si="4"/>
        <v>0</v>
      </c>
    </row>
    <row r="222" ht="15">
      <c r="L222" s="118">
        <f t="shared" si="4"/>
        <v>0</v>
      </c>
    </row>
    <row r="223" ht="15">
      <c r="L223" s="118">
        <f t="shared" si="4"/>
        <v>0</v>
      </c>
    </row>
    <row r="224" ht="15">
      <c r="L224" s="118">
        <f t="shared" si="4"/>
        <v>0</v>
      </c>
    </row>
    <row r="225" ht="15">
      <c r="L225" s="118">
        <f t="shared" si="4"/>
        <v>0</v>
      </c>
    </row>
    <row r="226" ht="15">
      <c r="L226" s="118">
        <f t="shared" si="4"/>
        <v>0</v>
      </c>
    </row>
    <row r="227" ht="15">
      <c r="L227" s="118">
        <f t="shared" si="4"/>
        <v>0</v>
      </c>
    </row>
    <row r="228" ht="15">
      <c r="L228" s="118">
        <f t="shared" si="4"/>
        <v>0</v>
      </c>
    </row>
    <row r="229" ht="15">
      <c r="L229" s="118">
        <f t="shared" si="4"/>
        <v>0</v>
      </c>
    </row>
    <row r="230" ht="15">
      <c r="L230" s="118">
        <f t="shared" si="4"/>
        <v>0</v>
      </c>
    </row>
    <row r="231" ht="15">
      <c r="L231" s="118">
        <f t="shared" si="4"/>
        <v>0</v>
      </c>
    </row>
    <row r="232" ht="15">
      <c r="L232" s="118">
        <f t="shared" si="4"/>
        <v>0</v>
      </c>
    </row>
    <row r="233" ht="15">
      <c r="L233" s="118">
        <f t="shared" si="4"/>
        <v>0</v>
      </c>
    </row>
    <row r="234" ht="15">
      <c r="L234" s="118">
        <f t="shared" si="4"/>
        <v>0</v>
      </c>
    </row>
    <row r="235" ht="15">
      <c r="L235" s="118">
        <f t="shared" si="4"/>
        <v>0</v>
      </c>
    </row>
    <row r="236" ht="15">
      <c r="L236" s="118">
        <f t="shared" si="4"/>
        <v>0</v>
      </c>
    </row>
    <row r="237" ht="15">
      <c r="L237" s="118">
        <f t="shared" si="4"/>
        <v>0</v>
      </c>
    </row>
    <row r="238" ht="15">
      <c r="L238" s="118">
        <f t="shared" si="4"/>
        <v>0</v>
      </c>
    </row>
    <row r="239" ht="15">
      <c r="L239" s="118">
        <f aca="true" t="shared" si="5" ref="L239:L302">I239*J239</f>
        <v>0</v>
      </c>
    </row>
    <row r="240" ht="15">
      <c r="L240" s="118">
        <f t="shared" si="5"/>
        <v>0</v>
      </c>
    </row>
    <row r="241" ht="15">
      <c r="L241" s="118">
        <f t="shared" si="5"/>
        <v>0</v>
      </c>
    </row>
    <row r="242" ht="15">
      <c r="L242" s="118">
        <f t="shared" si="5"/>
        <v>0</v>
      </c>
    </row>
    <row r="243" ht="15">
      <c r="L243" s="118">
        <f t="shared" si="5"/>
        <v>0</v>
      </c>
    </row>
    <row r="244" ht="15">
      <c r="L244" s="118">
        <f t="shared" si="5"/>
        <v>0</v>
      </c>
    </row>
    <row r="245" ht="15">
      <c r="L245" s="118">
        <f t="shared" si="5"/>
        <v>0</v>
      </c>
    </row>
    <row r="246" ht="15">
      <c r="L246" s="118">
        <f t="shared" si="5"/>
        <v>0</v>
      </c>
    </row>
    <row r="247" ht="15">
      <c r="L247" s="118">
        <f t="shared" si="5"/>
        <v>0</v>
      </c>
    </row>
    <row r="248" ht="15">
      <c r="L248" s="118">
        <f t="shared" si="5"/>
        <v>0</v>
      </c>
    </row>
    <row r="249" ht="15">
      <c r="L249" s="118">
        <f t="shared" si="5"/>
        <v>0</v>
      </c>
    </row>
    <row r="250" ht="15">
      <c r="L250" s="118">
        <f t="shared" si="5"/>
        <v>0</v>
      </c>
    </row>
    <row r="251" ht="15">
      <c r="L251" s="118">
        <f t="shared" si="5"/>
        <v>0</v>
      </c>
    </row>
    <row r="252" ht="15">
      <c r="L252" s="118">
        <f t="shared" si="5"/>
        <v>0</v>
      </c>
    </row>
    <row r="253" ht="15">
      <c r="L253" s="118">
        <f t="shared" si="5"/>
        <v>0</v>
      </c>
    </row>
    <row r="254" ht="15">
      <c r="L254" s="118">
        <f t="shared" si="5"/>
        <v>0</v>
      </c>
    </row>
    <row r="255" ht="15">
      <c r="L255" s="118">
        <f t="shared" si="5"/>
        <v>0</v>
      </c>
    </row>
    <row r="256" ht="15">
      <c r="L256" s="118">
        <f t="shared" si="5"/>
        <v>0</v>
      </c>
    </row>
    <row r="257" ht="15">
      <c r="L257" s="118">
        <f t="shared" si="5"/>
        <v>0</v>
      </c>
    </row>
    <row r="258" ht="15">
      <c r="L258" s="118">
        <f t="shared" si="5"/>
        <v>0</v>
      </c>
    </row>
    <row r="259" ht="15">
      <c r="L259" s="118">
        <f t="shared" si="5"/>
        <v>0</v>
      </c>
    </row>
    <row r="260" ht="15">
      <c r="L260" s="118">
        <f t="shared" si="5"/>
        <v>0</v>
      </c>
    </row>
    <row r="261" ht="15">
      <c r="L261" s="118">
        <f t="shared" si="5"/>
        <v>0</v>
      </c>
    </row>
    <row r="262" ht="15">
      <c r="L262" s="118">
        <f t="shared" si="5"/>
        <v>0</v>
      </c>
    </row>
    <row r="263" ht="15">
      <c r="L263" s="118">
        <f t="shared" si="5"/>
        <v>0</v>
      </c>
    </row>
    <row r="264" ht="15">
      <c r="L264" s="118">
        <f t="shared" si="5"/>
        <v>0</v>
      </c>
    </row>
    <row r="265" ht="15">
      <c r="L265" s="118">
        <f t="shared" si="5"/>
        <v>0</v>
      </c>
    </row>
    <row r="266" ht="15">
      <c r="L266" s="118">
        <f t="shared" si="5"/>
        <v>0</v>
      </c>
    </row>
    <row r="267" ht="15">
      <c r="L267" s="118">
        <f t="shared" si="5"/>
        <v>0</v>
      </c>
    </row>
    <row r="268" ht="15">
      <c r="L268" s="118">
        <f t="shared" si="5"/>
        <v>0</v>
      </c>
    </row>
    <row r="269" ht="15">
      <c r="L269" s="118">
        <f t="shared" si="5"/>
        <v>0</v>
      </c>
    </row>
    <row r="270" ht="15">
      <c r="L270" s="118">
        <f t="shared" si="5"/>
        <v>0</v>
      </c>
    </row>
    <row r="271" ht="15">
      <c r="L271" s="118">
        <f t="shared" si="5"/>
        <v>0</v>
      </c>
    </row>
    <row r="272" ht="15">
      <c r="L272" s="118">
        <f t="shared" si="5"/>
        <v>0</v>
      </c>
    </row>
    <row r="273" ht="15">
      <c r="L273" s="118">
        <f t="shared" si="5"/>
        <v>0</v>
      </c>
    </row>
    <row r="274" ht="15">
      <c r="L274" s="118">
        <f t="shared" si="5"/>
        <v>0</v>
      </c>
    </row>
    <row r="275" ht="15">
      <c r="L275" s="118">
        <f t="shared" si="5"/>
        <v>0</v>
      </c>
    </row>
    <row r="276" ht="15">
      <c r="L276" s="118">
        <f t="shared" si="5"/>
        <v>0</v>
      </c>
    </row>
    <row r="277" ht="15">
      <c r="L277" s="118">
        <f t="shared" si="5"/>
        <v>0</v>
      </c>
    </row>
    <row r="278" ht="15">
      <c r="L278" s="118">
        <f t="shared" si="5"/>
        <v>0</v>
      </c>
    </row>
    <row r="279" ht="15">
      <c r="L279" s="118">
        <f t="shared" si="5"/>
        <v>0</v>
      </c>
    </row>
    <row r="280" ht="15">
      <c r="L280" s="118">
        <f t="shared" si="5"/>
        <v>0</v>
      </c>
    </row>
    <row r="281" ht="15">
      <c r="L281" s="118">
        <f t="shared" si="5"/>
        <v>0</v>
      </c>
    </row>
    <row r="282" ht="15">
      <c r="L282" s="118">
        <f t="shared" si="5"/>
        <v>0</v>
      </c>
    </row>
    <row r="283" ht="15">
      <c r="L283" s="118">
        <f t="shared" si="5"/>
        <v>0</v>
      </c>
    </row>
    <row r="284" ht="15">
      <c r="L284" s="118">
        <f t="shared" si="5"/>
        <v>0</v>
      </c>
    </row>
    <row r="285" ht="15">
      <c r="L285" s="118">
        <f t="shared" si="5"/>
        <v>0</v>
      </c>
    </row>
    <row r="286" ht="15">
      <c r="L286" s="118">
        <f t="shared" si="5"/>
        <v>0</v>
      </c>
    </row>
    <row r="287" ht="15">
      <c r="L287" s="118">
        <f t="shared" si="5"/>
        <v>0</v>
      </c>
    </row>
    <row r="288" ht="15">
      <c r="L288" s="118">
        <f t="shared" si="5"/>
        <v>0</v>
      </c>
    </row>
    <row r="289" ht="15">
      <c r="L289" s="118">
        <f t="shared" si="5"/>
        <v>0</v>
      </c>
    </row>
    <row r="290" ht="15">
      <c r="L290" s="118">
        <f t="shared" si="5"/>
        <v>0</v>
      </c>
    </row>
    <row r="291" ht="15">
      <c r="L291" s="118">
        <f t="shared" si="5"/>
        <v>0</v>
      </c>
    </row>
    <row r="292" ht="15">
      <c r="L292" s="118">
        <f t="shared" si="5"/>
        <v>0</v>
      </c>
    </row>
    <row r="293" ht="15">
      <c r="L293" s="118">
        <f t="shared" si="5"/>
        <v>0</v>
      </c>
    </row>
    <row r="294" ht="15">
      <c r="L294" s="118">
        <f t="shared" si="5"/>
        <v>0</v>
      </c>
    </row>
    <row r="295" ht="15">
      <c r="L295" s="118">
        <f t="shared" si="5"/>
        <v>0</v>
      </c>
    </row>
    <row r="296" ht="15">
      <c r="L296" s="118">
        <f t="shared" si="5"/>
        <v>0</v>
      </c>
    </row>
    <row r="297" ht="15">
      <c r="L297" s="118">
        <f t="shared" si="5"/>
        <v>0</v>
      </c>
    </row>
    <row r="298" ht="15">
      <c r="L298" s="118">
        <f t="shared" si="5"/>
        <v>0</v>
      </c>
    </row>
    <row r="299" ht="15">
      <c r="L299" s="118">
        <f t="shared" si="5"/>
        <v>0</v>
      </c>
    </row>
    <row r="300" ht="15">
      <c r="L300" s="118">
        <f t="shared" si="5"/>
        <v>0</v>
      </c>
    </row>
    <row r="301" ht="15">
      <c r="L301" s="118">
        <f t="shared" si="5"/>
        <v>0</v>
      </c>
    </row>
    <row r="302" ht="15">
      <c r="L302" s="118">
        <f t="shared" si="5"/>
        <v>0</v>
      </c>
    </row>
    <row r="303" ht="15">
      <c r="L303" s="118">
        <f aca="true" t="shared" si="6" ref="L303:L366">I303*J303</f>
        <v>0</v>
      </c>
    </row>
    <row r="304" ht="15">
      <c r="L304" s="118">
        <f t="shared" si="6"/>
        <v>0</v>
      </c>
    </row>
    <row r="305" ht="15">
      <c r="L305" s="118">
        <f t="shared" si="6"/>
        <v>0</v>
      </c>
    </row>
    <row r="306" ht="15">
      <c r="L306" s="118">
        <f t="shared" si="6"/>
        <v>0</v>
      </c>
    </row>
    <row r="307" ht="15">
      <c r="L307" s="118">
        <f t="shared" si="6"/>
        <v>0</v>
      </c>
    </row>
    <row r="308" ht="15">
      <c r="L308" s="118">
        <f t="shared" si="6"/>
        <v>0</v>
      </c>
    </row>
    <row r="309" ht="15">
      <c r="L309" s="118">
        <f t="shared" si="6"/>
        <v>0</v>
      </c>
    </row>
    <row r="310" ht="15">
      <c r="L310" s="118">
        <f t="shared" si="6"/>
        <v>0</v>
      </c>
    </row>
    <row r="311" ht="15">
      <c r="L311" s="118">
        <f t="shared" si="6"/>
        <v>0</v>
      </c>
    </row>
    <row r="312" ht="15">
      <c r="L312" s="118">
        <f t="shared" si="6"/>
        <v>0</v>
      </c>
    </row>
    <row r="313" ht="15">
      <c r="L313" s="118">
        <f t="shared" si="6"/>
        <v>0</v>
      </c>
    </row>
    <row r="314" ht="15">
      <c r="L314" s="118">
        <f t="shared" si="6"/>
        <v>0</v>
      </c>
    </row>
    <row r="315" ht="15">
      <c r="L315" s="118">
        <f t="shared" si="6"/>
        <v>0</v>
      </c>
    </row>
    <row r="316" ht="15">
      <c r="L316" s="118">
        <f t="shared" si="6"/>
        <v>0</v>
      </c>
    </row>
    <row r="317" ht="15">
      <c r="L317" s="118">
        <f t="shared" si="6"/>
        <v>0</v>
      </c>
    </row>
    <row r="318" ht="15">
      <c r="L318" s="118">
        <f t="shared" si="6"/>
        <v>0</v>
      </c>
    </row>
    <row r="319" ht="15">
      <c r="L319" s="118">
        <f t="shared" si="6"/>
        <v>0</v>
      </c>
    </row>
    <row r="320" ht="15">
      <c r="L320" s="118">
        <f t="shared" si="6"/>
        <v>0</v>
      </c>
    </row>
    <row r="321" ht="15">
      <c r="L321" s="118">
        <f t="shared" si="6"/>
        <v>0</v>
      </c>
    </row>
    <row r="322" ht="15">
      <c r="L322" s="118">
        <f t="shared" si="6"/>
        <v>0</v>
      </c>
    </row>
    <row r="323" ht="15">
      <c r="L323" s="118">
        <f t="shared" si="6"/>
        <v>0</v>
      </c>
    </row>
    <row r="324" ht="15">
      <c r="L324" s="118">
        <f t="shared" si="6"/>
        <v>0</v>
      </c>
    </row>
    <row r="325" ht="15">
      <c r="L325" s="118">
        <f t="shared" si="6"/>
        <v>0</v>
      </c>
    </row>
    <row r="326" ht="15">
      <c r="L326" s="118">
        <f t="shared" si="6"/>
        <v>0</v>
      </c>
    </row>
    <row r="327" ht="15">
      <c r="L327" s="118">
        <f t="shared" si="6"/>
        <v>0</v>
      </c>
    </row>
    <row r="328" ht="15">
      <c r="L328" s="118">
        <f t="shared" si="6"/>
        <v>0</v>
      </c>
    </row>
    <row r="329" ht="15">
      <c r="L329" s="118">
        <f t="shared" si="6"/>
        <v>0</v>
      </c>
    </row>
    <row r="330" ht="15">
      <c r="L330" s="118">
        <f t="shared" si="6"/>
        <v>0</v>
      </c>
    </row>
    <row r="331" ht="15">
      <c r="L331" s="118">
        <f t="shared" si="6"/>
        <v>0</v>
      </c>
    </row>
    <row r="332" ht="15">
      <c r="L332" s="118">
        <f t="shared" si="6"/>
        <v>0</v>
      </c>
    </row>
    <row r="333" ht="15">
      <c r="L333" s="118">
        <f t="shared" si="6"/>
        <v>0</v>
      </c>
    </row>
    <row r="334" ht="15">
      <c r="L334" s="118">
        <f t="shared" si="6"/>
        <v>0</v>
      </c>
    </row>
    <row r="335" ht="15">
      <c r="L335" s="118">
        <f t="shared" si="6"/>
        <v>0</v>
      </c>
    </row>
    <row r="336" ht="15">
      <c r="L336" s="118">
        <f t="shared" si="6"/>
        <v>0</v>
      </c>
    </row>
    <row r="337" ht="15">
      <c r="L337" s="118">
        <f t="shared" si="6"/>
        <v>0</v>
      </c>
    </row>
    <row r="338" ht="15">
      <c r="L338" s="118">
        <f t="shared" si="6"/>
        <v>0</v>
      </c>
    </row>
    <row r="339" ht="15">
      <c r="L339" s="118">
        <f t="shared" si="6"/>
        <v>0</v>
      </c>
    </row>
    <row r="340" ht="15">
      <c r="L340" s="118">
        <f t="shared" si="6"/>
        <v>0</v>
      </c>
    </row>
    <row r="341" ht="15">
      <c r="L341" s="118">
        <f t="shared" si="6"/>
        <v>0</v>
      </c>
    </row>
    <row r="342" ht="15">
      <c r="L342" s="118">
        <f t="shared" si="6"/>
        <v>0</v>
      </c>
    </row>
    <row r="343" ht="15">
      <c r="L343" s="118">
        <f t="shared" si="6"/>
        <v>0</v>
      </c>
    </row>
    <row r="344" ht="15">
      <c r="L344" s="118">
        <f t="shared" si="6"/>
        <v>0</v>
      </c>
    </row>
    <row r="345" ht="15">
      <c r="L345" s="118">
        <f t="shared" si="6"/>
        <v>0</v>
      </c>
    </row>
    <row r="346" ht="15">
      <c r="L346" s="118">
        <f t="shared" si="6"/>
        <v>0</v>
      </c>
    </row>
    <row r="347" ht="15">
      <c r="L347" s="118">
        <f t="shared" si="6"/>
        <v>0</v>
      </c>
    </row>
    <row r="348" ht="15">
      <c r="L348" s="118">
        <f t="shared" si="6"/>
        <v>0</v>
      </c>
    </row>
    <row r="349" ht="15">
      <c r="L349" s="118">
        <f t="shared" si="6"/>
        <v>0</v>
      </c>
    </row>
    <row r="350" ht="15">
      <c r="L350" s="118">
        <f t="shared" si="6"/>
        <v>0</v>
      </c>
    </row>
    <row r="351" ht="15">
      <c r="L351" s="118">
        <f t="shared" si="6"/>
        <v>0</v>
      </c>
    </row>
    <row r="352" ht="15">
      <c r="L352" s="118">
        <f t="shared" si="6"/>
        <v>0</v>
      </c>
    </row>
    <row r="353" ht="15">
      <c r="L353" s="118">
        <f t="shared" si="6"/>
        <v>0</v>
      </c>
    </row>
    <row r="354" ht="15">
      <c r="L354" s="118">
        <f t="shared" si="6"/>
        <v>0</v>
      </c>
    </row>
    <row r="355" ht="15">
      <c r="L355" s="118">
        <f t="shared" si="6"/>
        <v>0</v>
      </c>
    </row>
    <row r="356" ht="15">
      <c r="L356" s="118">
        <f t="shared" si="6"/>
        <v>0</v>
      </c>
    </row>
    <row r="357" ht="15">
      <c r="L357" s="118">
        <f t="shared" si="6"/>
        <v>0</v>
      </c>
    </row>
    <row r="358" ht="15">
      <c r="L358" s="118">
        <f t="shared" si="6"/>
        <v>0</v>
      </c>
    </row>
    <row r="359" ht="15">
      <c r="L359" s="118">
        <f t="shared" si="6"/>
        <v>0</v>
      </c>
    </row>
    <row r="360" ht="15">
      <c r="L360" s="118">
        <f t="shared" si="6"/>
        <v>0</v>
      </c>
    </row>
    <row r="361" ht="15">
      <c r="L361" s="118">
        <f t="shared" si="6"/>
        <v>0</v>
      </c>
    </row>
    <row r="362" ht="15">
      <c r="L362" s="118">
        <f t="shared" si="6"/>
        <v>0</v>
      </c>
    </row>
    <row r="363" ht="15">
      <c r="L363" s="118">
        <f t="shared" si="6"/>
        <v>0</v>
      </c>
    </row>
    <row r="364" ht="15">
      <c r="L364" s="118">
        <f t="shared" si="6"/>
        <v>0</v>
      </c>
    </row>
    <row r="365" ht="15">
      <c r="L365" s="118">
        <f t="shared" si="6"/>
        <v>0</v>
      </c>
    </row>
    <row r="366" ht="15">
      <c r="L366" s="118">
        <f t="shared" si="6"/>
        <v>0</v>
      </c>
    </row>
    <row r="367" ht="15">
      <c r="L367" s="118">
        <f aca="true" t="shared" si="7" ref="L367:L430">I367*J367</f>
        <v>0</v>
      </c>
    </row>
    <row r="368" ht="15">
      <c r="L368" s="118">
        <f t="shared" si="7"/>
        <v>0</v>
      </c>
    </row>
    <row r="369" ht="15">
      <c r="L369" s="118">
        <f t="shared" si="7"/>
        <v>0</v>
      </c>
    </row>
    <row r="370" ht="15">
      <c r="L370" s="118">
        <f t="shared" si="7"/>
        <v>0</v>
      </c>
    </row>
    <row r="371" ht="15">
      <c r="L371" s="118">
        <f t="shared" si="7"/>
        <v>0</v>
      </c>
    </row>
    <row r="372" ht="15">
      <c r="L372" s="118">
        <f t="shared" si="7"/>
        <v>0</v>
      </c>
    </row>
    <row r="373" ht="15">
      <c r="L373" s="118">
        <f t="shared" si="7"/>
        <v>0</v>
      </c>
    </row>
    <row r="374" ht="15">
      <c r="L374" s="118">
        <f t="shared" si="7"/>
        <v>0</v>
      </c>
    </row>
    <row r="375" ht="15">
      <c r="L375" s="118">
        <f t="shared" si="7"/>
        <v>0</v>
      </c>
    </row>
    <row r="376" ht="15">
      <c r="L376" s="118">
        <f t="shared" si="7"/>
        <v>0</v>
      </c>
    </row>
    <row r="377" ht="15">
      <c r="L377" s="118">
        <f t="shared" si="7"/>
        <v>0</v>
      </c>
    </row>
    <row r="378" ht="15">
      <c r="L378" s="118">
        <f t="shared" si="7"/>
        <v>0</v>
      </c>
    </row>
    <row r="379" ht="15">
      <c r="L379" s="118">
        <f t="shared" si="7"/>
        <v>0</v>
      </c>
    </row>
    <row r="380" ht="15">
      <c r="L380" s="118">
        <f t="shared" si="7"/>
        <v>0</v>
      </c>
    </row>
    <row r="381" ht="15">
      <c r="L381" s="118">
        <f t="shared" si="7"/>
        <v>0</v>
      </c>
    </row>
    <row r="382" ht="15">
      <c r="L382" s="118">
        <f t="shared" si="7"/>
        <v>0</v>
      </c>
    </row>
    <row r="383" ht="15">
      <c r="L383" s="118">
        <f t="shared" si="7"/>
        <v>0</v>
      </c>
    </row>
    <row r="384" ht="15">
      <c r="L384" s="118">
        <f t="shared" si="7"/>
        <v>0</v>
      </c>
    </row>
    <row r="385" ht="15">
      <c r="L385" s="118">
        <f t="shared" si="7"/>
        <v>0</v>
      </c>
    </row>
    <row r="386" ht="15">
      <c r="L386" s="118">
        <f t="shared" si="7"/>
        <v>0</v>
      </c>
    </row>
    <row r="387" ht="15">
      <c r="L387" s="118">
        <f t="shared" si="7"/>
        <v>0</v>
      </c>
    </row>
    <row r="388" ht="15">
      <c r="L388" s="118">
        <f t="shared" si="7"/>
        <v>0</v>
      </c>
    </row>
    <row r="389" ht="15">
      <c r="L389" s="118">
        <f t="shared" si="7"/>
        <v>0</v>
      </c>
    </row>
    <row r="390" ht="15">
      <c r="L390" s="118">
        <f t="shared" si="7"/>
        <v>0</v>
      </c>
    </row>
    <row r="391" ht="15">
      <c r="L391" s="118">
        <f t="shared" si="7"/>
        <v>0</v>
      </c>
    </row>
    <row r="392" ht="15">
      <c r="L392" s="118">
        <f t="shared" si="7"/>
        <v>0</v>
      </c>
    </row>
    <row r="393" ht="15">
      <c r="L393" s="118">
        <f t="shared" si="7"/>
        <v>0</v>
      </c>
    </row>
    <row r="394" ht="15">
      <c r="L394" s="118">
        <f t="shared" si="7"/>
        <v>0</v>
      </c>
    </row>
    <row r="395" ht="15">
      <c r="L395" s="118">
        <f t="shared" si="7"/>
        <v>0</v>
      </c>
    </row>
    <row r="396" ht="15">
      <c r="L396" s="118">
        <f t="shared" si="7"/>
        <v>0</v>
      </c>
    </row>
    <row r="397" ht="15">
      <c r="L397" s="118">
        <f t="shared" si="7"/>
        <v>0</v>
      </c>
    </row>
    <row r="398" ht="15">
      <c r="L398" s="118">
        <f t="shared" si="7"/>
        <v>0</v>
      </c>
    </row>
    <row r="399" ht="15">
      <c r="L399" s="118">
        <f t="shared" si="7"/>
        <v>0</v>
      </c>
    </row>
    <row r="400" ht="15">
      <c r="L400" s="118">
        <f t="shared" si="7"/>
        <v>0</v>
      </c>
    </row>
    <row r="401" ht="15">
      <c r="L401" s="118">
        <f t="shared" si="7"/>
        <v>0</v>
      </c>
    </row>
    <row r="402" ht="15">
      <c r="L402" s="118">
        <f t="shared" si="7"/>
        <v>0</v>
      </c>
    </row>
    <row r="403" ht="15">
      <c r="L403" s="118">
        <f t="shared" si="7"/>
        <v>0</v>
      </c>
    </row>
    <row r="404" ht="15">
      <c r="L404" s="118">
        <f t="shared" si="7"/>
        <v>0</v>
      </c>
    </row>
    <row r="405" ht="15">
      <c r="L405" s="118">
        <f t="shared" si="7"/>
        <v>0</v>
      </c>
    </row>
    <row r="406" ht="15">
      <c r="L406" s="118">
        <f t="shared" si="7"/>
        <v>0</v>
      </c>
    </row>
    <row r="407" ht="15">
      <c r="L407" s="118">
        <f t="shared" si="7"/>
        <v>0</v>
      </c>
    </row>
    <row r="408" ht="15">
      <c r="L408" s="118">
        <f t="shared" si="7"/>
        <v>0</v>
      </c>
    </row>
    <row r="409" ht="15">
      <c r="L409" s="118">
        <f t="shared" si="7"/>
        <v>0</v>
      </c>
    </row>
    <row r="410" ht="15">
      <c r="L410" s="118">
        <f t="shared" si="7"/>
        <v>0</v>
      </c>
    </row>
    <row r="411" ht="15">
      <c r="L411" s="118">
        <f t="shared" si="7"/>
        <v>0</v>
      </c>
    </row>
    <row r="412" ht="15">
      <c r="L412" s="118">
        <f t="shared" si="7"/>
        <v>0</v>
      </c>
    </row>
    <row r="413" ht="15">
      <c r="L413" s="118">
        <f t="shared" si="7"/>
        <v>0</v>
      </c>
    </row>
    <row r="414" ht="15">
      <c r="L414" s="118">
        <f t="shared" si="7"/>
        <v>0</v>
      </c>
    </row>
    <row r="415" ht="15">
      <c r="L415" s="118">
        <f t="shared" si="7"/>
        <v>0</v>
      </c>
    </row>
    <row r="416" ht="15">
      <c r="L416" s="118">
        <f t="shared" si="7"/>
        <v>0</v>
      </c>
    </row>
    <row r="417" ht="15">
      <c r="L417" s="118">
        <f t="shared" si="7"/>
        <v>0</v>
      </c>
    </row>
    <row r="418" ht="15">
      <c r="L418" s="118">
        <f t="shared" si="7"/>
        <v>0</v>
      </c>
    </row>
    <row r="419" ht="15">
      <c r="L419" s="118">
        <f t="shared" si="7"/>
        <v>0</v>
      </c>
    </row>
    <row r="420" ht="15">
      <c r="L420" s="118">
        <f t="shared" si="7"/>
        <v>0</v>
      </c>
    </row>
    <row r="421" ht="15">
      <c r="L421" s="118">
        <f t="shared" si="7"/>
        <v>0</v>
      </c>
    </row>
    <row r="422" ht="15">
      <c r="L422" s="118">
        <f t="shared" si="7"/>
        <v>0</v>
      </c>
    </row>
    <row r="423" ht="15">
      <c r="L423" s="118">
        <f t="shared" si="7"/>
        <v>0</v>
      </c>
    </row>
    <row r="424" ht="15">
      <c r="L424" s="118">
        <f t="shared" si="7"/>
        <v>0</v>
      </c>
    </row>
    <row r="425" ht="15">
      <c r="L425" s="118">
        <f t="shared" si="7"/>
        <v>0</v>
      </c>
    </row>
    <row r="426" ht="15">
      <c r="L426" s="118">
        <f t="shared" si="7"/>
        <v>0</v>
      </c>
    </row>
    <row r="427" ht="15">
      <c r="L427" s="118">
        <f t="shared" si="7"/>
        <v>0</v>
      </c>
    </row>
    <row r="428" ht="15">
      <c r="L428" s="118">
        <f t="shared" si="7"/>
        <v>0</v>
      </c>
    </row>
    <row r="429" ht="15">
      <c r="L429" s="118">
        <f t="shared" si="7"/>
        <v>0</v>
      </c>
    </row>
    <row r="430" ht="15">
      <c r="L430" s="118">
        <f t="shared" si="7"/>
        <v>0</v>
      </c>
    </row>
    <row r="431" ht="15">
      <c r="L431" s="118">
        <f aca="true" t="shared" si="8" ref="L431:L494">I431*J431</f>
        <v>0</v>
      </c>
    </row>
    <row r="432" ht="15">
      <c r="L432" s="118">
        <f t="shared" si="8"/>
        <v>0</v>
      </c>
    </row>
    <row r="433" ht="15">
      <c r="L433" s="118">
        <f t="shared" si="8"/>
        <v>0</v>
      </c>
    </row>
    <row r="434" ht="15">
      <c r="L434" s="118">
        <f t="shared" si="8"/>
        <v>0</v>
      </c>
    </row>
    <row r="435" ht="15">
      <c r="L435" s="118">
        <f t="shared" si="8"/>
        <v>0</v>
      </c>
    </row>
    <row r="436" ht="15">
      <c r="L436" s="118">
        <f t="shared" si="8"/>
        <v>0</v>
      </c>
    </row>
    <row r="437" ht="15">
      <c r="L437" s="118">
        <f t="shared" si="8"/>
        <v>0</v>
      </c>
    </row>
    <row r="438" ht="15">
      <c r="L438" s="118">
        <f t="shared" si="8"/>
        <v>0</v>
      </c>
    </row>
    <row r="439" ht="15">
      <c r="L439" s="118">
        <f t="shared" si="8"/>
        <v>0</v>
      </c>
    </row>
    <row r="440" ht="15">
      <c r="L440" s="118">
        <f t="shared" si="8"/>
        <v>0</v>
      </c>
    </row>
    <row r="441" ht="15">
      <c r="L441" s="118">
        <f t="shared" si="8"/>
        <v>0</v>
      </c>
    </row>
    <row r="442" ht="15">
      <c r="L442" s="118">
        <f t="shared" si="8"/>
        <v>0</v>
      </c>
    </row>
    <row r="443" ht="15">
      <c r="L443" s="118">
        <f t="shared" si="8"/>
        <v>0</v>
      </c>
    </row>
    <row r="444" ht="15">
      <c r="L444" s="118">
        <f t="shared" si="8"/>
        <v>0</v>
      </c>
    </row>
    <row r="445" ht="15">
      <c r="L445" s="118">
        <f t="shared" si="8"/>
        <v>0</v>
      </c>
    </row>
    <row r="446" ht="15">
      <c r="L446" s="118">
        <f t="shared" si="8"/>
        <v>0</v>
      </c>
    </row>
    <row r="447" ht="15">
      <c r="L447" s="118">
        <f t="shared" si="8"/>
        <v>0</v>
      </c>
    </row>
    <row r="448" ht="15">
      <c r="L448" s="118">
        <f t="shared" si="8"/>
        <v>0</v>
      </c>
    </row>
    <row r="449" ht="15">
      <c r="L449" s="118">
        <f t="shared" si="8"/>
        <v>0</v>
      </c>
    </row>
    <row r="450" ht="15">
      <c r="L450" s="118">
        <f t="shared" si="8"/>
        <v>0</v>
      </c>
    </row>
    <row r="451" ht="15">
      <c r="L451" s="118">
        <f t="shared" si="8"/>
        <v>0</v>
      </c>
    </row>
    <row r="452" ht="15">
      <c r="L452" s="118">
        <f t="shared" si="8"/>
        <v>0</v>
      </c>
    </row>
    <row r="453" ht="15">
      <c r="L453" s="118">
        <f t="shared" si="8"/>
        <v>0</v>
      </c>
    </row>
    <row r="454" ht="15">
      <c r="L454" s="118">
        <f t="shared" si="8"/>
        <v>0</v>
      </c>
    </row>
    <row r="455" ht="15">
      <c r="L455" s="118">
        <f t="shared" si="8"/>
        <v>0</v>
      </c>
    </row>
    <row r="456" ht="15">
      <c r="L456" s="118">
        <f t="shared" si="8"/>
        <v>0</v>
      </c>
    </row>
    <row r="457" ht="15">
      <c r="L457" s="118">
        <f t="shared" si="8"/>
        <v>0</v>
      </c>
    </row>
    <row r="458" ht="15">
      <c r="L458" s="118">
        <f t="shared" si="8"/>
        <v>0</v>
      </c>
    </row>
    <row r="459" ht="15">
      <c r="L459" s="118">
        <f t="shared" si="8"/>
        <v>0</v>
      </c>
    </row>
    <row r="460" ht="15">
      <c r="L460" s="118">
        <f t="shared" si="8"/>
        <v>0</v>
      </c>
    </row>
    <row r="461" ht="15">
      <c r="L461" s="118">
        <f t="shared" si="8"/>
        <v>0</v>
      </c>
    </row>
    <row r="462" ht="15">
      <c r="L462" s="118">
        <f t="shared" si="8"/>
        <v>0</v>
      </c>
    </row>
    <row r="463" ht="15">
      <c r="L463" s="118">
        <f t="shared" si="8"/>
        <v>0</v>
      </c>
    </row>
    <row r="464" ht="15">
      <c r="L464" s="118">
        <f t="shared" si="8"/>
        <v>0</v>
      </c>
    </row>
    <row r="465" ht="15">
      <c r="L465" s="118">
        <f t="shared" si="8"/>
        <v>0</v>
      </c>
    </row>
    <row r="466" ht="15">
      <c r="L466" s="118">
        <f t="shared" si="8"/>
        <v>0</v>
      </c>
    </row>
    <row r="467" ht="15">
      <c r="L467" s="118">
        <f t="shared" si="8"/>
        <v>0</v>
      </c>
    </row>
    <row r="468" ht="15">
      <c r="L468" s="118">
        <f t="shared" si="8"/>
        <v>0</v>
      </c>
    </row>
    <row r="469" ht="15">
      <c r="L469" s="118">
        <f t="shared" si="8"/>
        <v>0</v>
      </c>
    </row>
    <row r="470" ht="15">
      <c r="L470" s="118">
        <f t="shared" si="8"/>
        <v>0</v>
      </c>
    </row>
    <row r="471" ht="15">
      <c r="L471" s="118">
        <f t="shared" si="8"/>
        <v>0</v>
      </c>
    </row>
    <row r="472" ht="15">
      <c r="L472" s="118">
        <f t="shared" si="8"/>
        <v>0</v>
      </c>
    </row>
    <row r="473" ht="15">
      <c r="L473" s="118">
        <f t="shared" si="8"/>
        <v>0</v>
      </c>
    </row>
    <row r="474" ht="15">
      <c r="L474" s="118">
        <f t="shared" si="8"/>
        <v>0</v>
      </c>
    </row>
    <row r="475" ht="15">
      <c r="L475" s="118">
        <f t="shared" si="8"/>
        <v>0</v>
      </c>
    </row>
    <row r="476" ht="15">
      <c r="L476" s="118">
        <f t="shared" si="8"/>
        <v>0</v>
      </c>
    </row>
    <row r="477" ht="15">
      <c r="L477" s="118">
        <f t="shared" si="8"/>
        <v>0</v>
      </c>
    </row>
    <row r="478" ht="15">
      <c r="L478" s="118">
        <f t="shared" si="8"/>
        <v>0</v>
      </c>
    </row>
    <row r="479" ht="15">
      <c r="L479" s="118">
        <f t="shared" si="8"/>
        <v>0</v>
      </c>
    </row>
    <row r="480" ht="15">
      <c r="L480" s="118">
        <f t="shared" si="8"/>
        <v>0</v>
      </c>
    </row>
    <row r="481" ht="15">
      <c r="L481" s="118">
        <f t="shared" si="8"/>
        <v>0</v>
      </c>
    </row>
    <row r="482" ht="15">
      <c r="L482" s="118">
        <f t="shared" si="8"/>
        <v>0</v>
      </c>
    </row>
    <row r="483" ht="15">
      <c r="L483" s="118">
        <f t="shared" si="8"/>
        <v>0</v>
      </c>
    </row>
    <row r="484" ht="15">
      <c r="L484" s="118">
        <f t="shared" si="8"/>
        <v>0</v>
      </c>
    </row>
    <row r="485" ht="15">
      <c r="L485" s="118">
        <f t="shared" si="8"/>
        <v>0</v>
      </c>
    </row>
    <row r="486" ht="15">
      <c r="L486" s="118">
        <f t="shared" si="8"/>
        <v>0</v>
      </c>
    </row>
    <row r="487" ht="15">
      <c r="L487" s="118">
        <f t="shared" si="8"/>
        <v>0</v>
      </c>
    </row>
    <row r="488" ht="15">
      <c r="L488" s="118">
        <f t="shared" si="8"/>
        <v>0</v>
      </c>
    </row>
    <row r="489" ht="15">
      <c r="L489" s="118">
        <f t="shared" si="8"/>
        <v>0</v>
      </c>
    </row>
    <row r="490" ht="15">
      <c r="L490" s="118">
        <f t="shared" si="8"/>
        <v>0</v>
      </c>
    </row>
    <row r="491" ht="15">
      <c r="L491" s="118">
        <f t="shared" si="8"/>
        <v>0</v>
      </c>
    </row>
    <row r="492" ht="15">
      <c r="L492" s="118">
        <f t="shared" si="8"/>
        <v>0</v>
      </c>
    </row>
    <row r="493" ht="15">
      <c r="L493" s="118">
        <f t="shared" si="8"/>
        <v>0</v>
      </c>
    </row>
    <row r="494" ht="15">
      <c r="L494" s="118">
        <f t="shared" si="8"/>
        <v>0</v>
      </c>
    </row>
    <row r="495" ht="15">
      <c r="L495" s="118">
        <f aca="true" t="shared" si="9" ref="L495:L511">I495*J495</f>
        <v>0</v>
      </c>
    </row>
    <row r="496" ht="15">
      <c r="L496" s="118">
        <f t="shared" si="9"/>
        <v>0</v>
      </c>
    </row>
    <row r="497" ht="15">
      <c r="L497" s="118">
        <f t="shared" si="9"/>
        <v>0</v>
      </c>
    </row>
    <row r="498" ht="15">
      <c r="L498" s="118">
        <f t="shared" si="9"/>
        <v>0</v>
      </c>
    </row>
    <row r="499" ht="15">
      <c r="L499" s="118">
        <f t="shared" si="9"/>
        <v>0</v>
      </c>
    </row>
    <row r="500" ht="15">
      <c r="L500" s="118">
        <f t="shared" si="9"/>
        <v>0</v>
      </c>
    </row>
    <row r="501" ht="15">
      <c r="L501" s="118">
        <f t="shared" si="9"/>
        <v>0</v>
      </c>
    </row>
    <row r="502" ht="15">
      <c r="L502" s="118">
        <f t="shared" si="9"/>
        <v>0</v>
      </c>
    </row>
    <row r="503" ht="15">
      <c r="L503" s="118">
        <f t="shared" si="9"/>
        <v>0</v>
      </c>
    </row>
    <row r="504" ht="15">
      <c r="L504" s="118">
        <f t="shared" si="9"/>
        <v>0</v>
      </c>
    </row>
    <row r="505" ht="15">
      <c r="L505" s="118">
        <f t="shared" si="9"/>
        <v>0</v>
      </c>
    </row>
    <row r="506" ht="15">
      <c r="L506" s="118">
        <f t="shared" si="9"/>
        <v>0</v>
      </c>
    </row>
    <row r="507" ht="15">
      <c r="L507" s="118">
        <f t="shared" si="9"/>
        <v>0</v>
      </c>
    </row>
    <row r="508" ht="15">
      <c r="L508" s="118">
        <f t="shared" si="9"/>
        <v>0</v>
      </c>
    </row>
    <row r="509" ht="15">
      <c r="L509" s="118">
        <f t="shared" si="9"/>
        <v>0</v>
      </c>
    </row>
    <row r="510" ht="15">
      <c r="L510" s="118">
        <f t="shared" si="9"/>
        <v>0</v>
      </c>
    </row>
    <row r="511" spans="1:16" ht="15">
      <c r="A511" s="119"/>
      <c r="B511" s="119"/>
      <c r="C511" s="119"/>
      <c r="D511" s="119"/>
      <c r="E511" s="119"/>
      <c r="F511" s="119"/>
      <c r="G511" s="119"/>
      <c r="H511" s="119"/>
      <c r="I511" s="119"/>
      <c r="J511" s="119"/>
      <c r="K511" s="119"/>
      <c r="L511" s="120">
        <f t="shared" si="9"/>
        <v>0</v>
      </c>
      <c r="M511" s="119"/>
      <c r="N511" s="119"/>
      <c r="O511" s="119"/>
      <c r="P511" s="119"/>
    </row>
    <row r="512" spans="1:14" ht="15">
      <c r="A512" t="s">
        <v>22</v>
      </c>
      <c r="L512">
        <f>SUBTOTAL(109,L2:L511)</f>
        <v>38662.880000000005</v>
      </c>
      <c r="N512">
        <f>SUBTOTAL(103,N2:N511)</f>
        <v>80</v>
      </c>
    </row>
  </sheetData>
  <sheetProtection/>
  <printOptions/>
  <pageMargins left="0.511811024" right="0.511811024" top="0.787401575" bottom="0.787401575" header="0.31496062" footer="0.31496062"/>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A1:X325"/>
  <sheetViews>
    <sheetView zoomScale="80" zoomScaleNormal="80" zoomScalePageLayoutView="0" workbookViewId="0" topLeftCell="G1">
      <selection activeCell="V6" sqref="V6:Z6"/>
    </sheetView>
  </sheetViews>
  <sheetFormatPr defaultColWidth="9.140625" defaultRowHeight="15"/>
  <cols>
    <col min="1" max="1" width="20.28125" style="1" bestFit="1" customWidth="1"/>
    <col min="2" max="2" width="10.421875" style="1" customWidth="1"/>
    <col min="3" max="3" width="34.28125" style="1" bestFit="1" customWidth="1"/>
    <col min="4" max="4" width="11.00390625" style="1" customWidth="1"/>
    <col min="5" max="5" width="12.421875" style="1" customWidth="1"/>
    <col min="6" max="6" width="12.00390625" style="1" customWidth="1"/>
    <col min="7" max="7" width="6.8515625" style="1" customWidth="1"/>
    <col min="8" max="8" width="7.57421875" style="1" customWidth="1"/>
    <col min="9" max="9" width="9.57421875" style="1" customWidth="1"/>
    <col min="10" max="10" width="11.140625" style="1" customWidth="1"/>
    <col min="11" max="11" width="10.28125" style="1" customWidth="1"/>
    <col min="12" max="12" width="8.8515625" style="1" bestFit="1" customWidth="1"/>
    <col min="13" max="13" width="7.421875" style="1" customWidth="1"/>
    <col min="14" max="14" width="67.421875" style="1" customWidth="1"/>
    <col min="15" max="15" width="15.00390625" style="1" customWidth="1"/>
    <col min="16" max="16" width="13.57421875" style="1" customWidth="1"/>
    <col min="17" max="17" width="14.8515625" style="17" customWidth="1"/>
    <col min="18" max="18" width="22.00390625" style="17" customWidth="1"/>
    <col min="19" max="19" width="16.28125" style="6" bestFit="1" customWidth="1"/>
    <col min="20" max="20" width="14.8515625" style="2" customWidth="1"/>
    <col min="21" max="21" width="9.140625" style="2" customWidth="1"/>
    <col min="22" max="22" width="26.7109375" style="2" customWidth="1"/>
    <col min="23" max="23" width="13.28125" style="2" customWidth="1"/>
    <col min="24" max="16384" width="9.140625" style="2" customWidth="1"/>
  </cols>
  <sheetData>
    <row r="1" spans="1:20" s="7" customFormat="1" ht="45">
      <c r="A1" s="82" t="s">
        <v>7</v>
      </c>
      <c r="B1" s="83" t="s">
        <v>8</v>
      </c>
      <c r="C1" s="82" t="s">
        <v>0</v>
      </c>
      <c r="D1" s="82" t="s">
        <v>9</v>
      </c>
      <c r="E1" s="82" t="s">
        <v>10</v>
      </c>
      <c r="F1" s="82" t="s">
        <v>11</v>
      </c>
      <c r="G1" s="83" t="s">
        <v>12</v>
      </c>
      <c r="H1" s="83" t="s">
        <v>13</v>
      </c>
      <c r="I1" s="83" t="s">
        <v>14</v>
      </c>
      <c r="J1" s="83" t="s">
        <v>15</v>
      </c>
      <c r="K1" s="83" t="s">
        <v>16</v>
      </c>
      <c r="L1" s="83" t="s">
        <v>1</v>
      </c>
      <c r="M1" s="83" t="s">
        <v>2</v>
      </c>
      <c r="N1" s="84" t="s">
        <v>3</v>
      </c>
      <c r="O1" s="83" t="s">
        <v>17</v>
      </c>
      <c r="P1" s="84" t="s">
        <v>18</v>
      </c>
      <c r="Q1" s="85" t="s">
        <v>4</v>
      </c>
      <c r="R1" s="85" t="s">
        <v>5</v>
      </c>
      <c r="S1" s="91" t="s">
        <v>6</v>
      </c>
      <c r="T1" s="93" t="s">
        <v>89</v>
      </c>
    </row>
    <row r="2" spans="1:24" s="56" customFormat="1" ht="33">
      <c r="A2" s="86" t="s">
        <v>50</v>
      </c>
      <c r="B2" s="87" t="s">
        <v>51</v>
      </c>
      <c r="C2" s="64" t="s">
        <v>52</v>
      </c>
      <c r="D2" s="88" t="s">
        <v>40</v>
      </c>
      <c r="E2" s="36" t="s">
        <v>41</v>
      </c>
      <c r="F2" s="36" t="s">
        <v>42</v>
      </c>
      <c r="G2" s="88" t="s">
        <v>43</v>
      </c>
      <c r="H2" s="88" t="s">
        <v>44</v>
      </c>
      <c r="I2" s="88" t="s">
        <v>45</v>
      </c>
      <c r="J2" s="88" t="s">
        <v>46</v>
      </c>
      <c r="K2" s="88" t="s">
        <v>47</v>
      </c>
      <c r="L2" s="62">
        <v>62693</v>
      </c>
      <c r="M2" s="62">
        <v>76</v>
      </c>
      <c r="N2" s="89" t="s">
        <v>53</v>
      </c>
      <c r="O2" s="62" t="s">
        <v>54</v>
      </c>
      <c r="P2" s="62">
        <v>1</v>
      </c>
      <c r="Q2" s="90">
        <v>77.09</v>
      </c>
      <c r="R2" s="90">
        <v>77.09</v>
      </c>
      <c r="S2" s="62" t="s">
        <v>55</v>
      </c>
      <c r="T2" s="55" t="s">
        <v>232</v>
      </c>
      <c r="U2" s="55"/>
      <c r="V2"/>
      <c r="W2"/>
      <c r="X2"/>
    </row>
    <row r="3" spans="1:24" s="56" customFormat="1" ht="49.5">
      <c r="A3" s="86" t="s">
        <v>50</v>
      </c>
      <c r="B3" s="87" t="s">
        <v>51</v>
      </c>
      <c r="C3" s="64" t="s">
        <v>52</v>
      </c>
      <c r="D3" s="88" t="s">
        <v>40</v>
      </c>
      <c r="E3" s="36" t="s">
        <v>41</v>
      </c>
      <c r="F3" s="36" t="s">
        <v>42</v>
      </c>
      <c r="G3" s="88" t="s">
        <v>43</v>
      </c>
      <c r="H3" s="88" t="s">
        <v>44</v>
      </c>
      <c r="I3" s="88" t="s">
        <v>45</v>
      </c>
      <c r="J3" s="88" t="s">
        <v>46</v>
      </c>
      <c r="K3" s="88" t="s">
        <v>47</v>
      </c>
      <c r="L3" s="62">
        <v>50512</v>
      </c>
      <c r="M3" s="62">
        <v>145</v>
      </c>
      <c r="N3" s="89" t="s">
        <v>56</v>
      </c>
      <c r="O3" s="62" t="s">
        <v>49</v>
      </c>
      <c r="P3" s="62">
        <v>2</v>
      </c>
      <c r="Q3" s="90">
        <v>27.5</v>
      </c>
      <c r="R3" s="90">
        <v>55</v>
      </c>
      <c r="S3" s="62" t="s">
        <v>55</v>
      </c>
      <c r="T3" s="55" t="s">
        <v>232</v>
      </c>
      <c r="U3" s="55"/>
      <c r="V3"/>
      <c r="W3" s="116"/>
      <c r="X3"/>
    </row>
    <row r="4" spans="1:24" ht="33">
      <c r="A4" s="86" t="s">
        <v>50</v>
      </c>
      <c r="B4" s="29" t="s">
        <v>66</v>
      </c>
      <c r="C4" s="64" t="s">
        <v>65</v>
      </c>
      <c r="D4" s="88" t="s">
        <v>40</v>
      </c>
      <c r="E4" s="36" t="s">
        <v>41</v>
      </c>
      <c r="F4" s="36" t="s">
        <v>42</v>
      </c>
      <c r="G4" s="88" t="s">
        <v>43</v>
      </c>
      <c r="H4" s="88" t="s">
        <v>44</v>
      </c>
      <c r="I4" s="88" t="s">
        <v>45</v>
      </c>
      <c r="J4" s="88" t="s">
        <v>46</v>
      </c>
      <c r="K4" s="88" t="s">
        <v>47</v>
      </c>
      <c r="L4" s="62">
        <v>55925</v>
      </c>
      <c r="M4" s="62">
        <v>64</v>
      </c>
      <c r="N4" s="89" t="s">
        <v>57</v>
      </c>
      <c r="O4" s="62" t="s">
        <v>54</v>
      </c>
      <c r="P4" s="62">
        <v>1</v>
      </c>
      <c r="Q4" s="90">
        <v>19.99</v>
      </c>
      <c r="R4" s="90">
        <v>19.99</v>
      </c>
      <c r="S4" s="62" t="s">
        <v>55</v>
      </c>
      <c r="T4" s="2">
        <v>800427</v>
      </c>
      <c r="V4"/>
      <c r="W4"/>
      <c r="X4"/>
    </row>
    <row r="5" spans="1:24" ht="16.5">
      <c r="A5" s="86" t="s">
        <v>50</v>
      </c>
      <c r="B5" s="29" t="s">
        <v>66</v>
      </c>
      <c r="C5" s="64" t="s">
        <v>65</v>
      </c>
      <c r="D5" s="88" t="s">
        <v>40</v>
      </c>
      <c r="E5" s="36" t="s">
        <v>41</v>
      </c>
      <c r="F5" s="36" t="s">
        <v>42</v>
      </c>
      <c r="G5" s="88" t="s">
        <v>43</v>
      </c>
      <c r="H5" s="88" t="s">
        <v>44</v>
      </c>
      <c r="I5" s="88" t="s">
        <v>45</v>
      </c>
      <c r="J5" s="88" t="s">
        <v>46</v>
      </c>
      <c r="K5" s="88" t="s">
        <v>47</v>
      </c>
      <c r="L5" s="62">
        <v>62021</v>
      </c>
      <c r="M5" s="62">
        <v>65</v>
      </c>
      <c r="N5" s="89" t="s">
        <v>58</v>
      </c>
      <c r="O5" s="62" t="s">
        <v>49</v>
      </c>
      <c r="P5" s="62">
        <v>1</v>
      </c>
      <c r="Q5" s="90">
        <v>65</v>
      </c>
      <c r="R5" s="90">
        <v>65</v>
      </c>
      <c r="S5" s="62" t="s">
        <v>55</v>
      </c>
      <c r="T5" s="2">
        <v>800427</v>
      </c>
      <c r="V5"/>
      <c r="W5" s="116"/>
      <c r="X5"/>
    </row>
    <row r="6" spans="1:20" ht="33">
      <c r="A6" s="86" t="s">
        <v>50</v>
      </c>
      <c r="B6" s="29" t="s">
        <v>66</v>
      </c>
      <c r="C6" s="64" t="s">
        <v>65</v>
      </c>
      <c r="D6" s="88" t="s">
        <v>40</v>
      </c>
      <c r="E6" s="36" t="s">
        <v>41</v>
      </c>
      <c r="F6" s="36" t="s">
        <v>42</v>
      </c>
      <c r="G6" s="88" t="s">
        <v>43</v>
      </c>
      <c r="H6" s="88" t="s">
        <v>44</v>
      </c>
      <c r="I6" s="88" t="s">
        <v>45</v>
      </c>
      <c r="J6" s="88" t="s">
        <v>46</v>
      </c>
      <c r="K6" s="88" t="s">
        <v>47</v>
      </c>
      <c r="L6" s="62">
        <v>62692</v>
      </c>
      <c r="M6" s="62">
        <v>73</v>
      </c>
      <c r="N6" s="89" t="s">
        <v>59</v>
      </c>
      <c r="O6" s="62" t="s">
        <v>54</v>
      </c>
      <c r="P6" s="62">
        <v>1</v>
      </c>
      <c r="Q6" s="90">
        <v>67</v>
      </c>
      <c r="R6" s="90">
        <v>67</v>
      </c>
      <c r="S6" s="62" t="s">
        <v>55</v>
      </c>
      <c r="T6" s="2">
        <v>800427</v>
      </c>
    </row>
    <row r="7" spans="1:24" ht="49.5">
      <c r="A7" s="86" t="s">
        <v>50</v>
      </c>
      <c r="B7" s="29" t="s">
        <v>66</v>
      </c>
      <c r="C7" s="64" t="s">
        <v>65</v>
      </c>
      <c r="D7" s="88" t="s">
        <v>40</v>
      </c>
      <c r="E7" s="36" t="s">
        <v>41</v>
      </c>
      <c r="F7" s="36" t="s">
        <v>42</v>
      </c>
      <c r="G7" s="88" t="s">
        <v>43</v>
      </c>
      <c r="H7" s="88" t="s">
        <v>44</v>
      </c>
      <c r="I7" s="88" t="s">
        <v>45</v>
      </c>
      <c r="J7" s="88" t="s">
        <v>46</v>
      </c>
      <c r="K7" s="88" t="s">
        <v>47</v>
      </c>
      <c r="L7" s="62">
        <v>50513</v>
      </c>
      <c r="M7" s="62">
        <v>121</v>
      </c>
      <c r="N7" s="89" t="s">
        <v>60</v>
      </c>
      <c r="O7" s="62" t="s">
        <v>49</v>
      </c>
      <c r="P7" s="62">
        <v>20</v>
      </c>
      <c r="Q7" s="90">
        <v>6.98</v>
      </c>
      <c r="R7" s="90">
        <v>139.6</v>
      </c>
      <c r="S7" s="62" t="s">
        <v>55</v>
      </c>
      <c r="T7" s="2">
        <v>800427</v>
      </c>
      <c r="V7"/>
      <c r="W7" s="116"/>
      <c r="X7"/>
    </row>
    <row r="8" spans="1:20" ht="16.5">
      <c r="A8" s="86" t="s">
        <v>50</v>
      </c>
      <c r="B8" s="29" t="s">
        <v>66</v>
      </c>
      <c r="C8" s="64" t="s">
        <v>65</v>
      </c>
      <c r="D8" s="88" t="s">
        <v>40</v>
      </c>
      <c r="E8" s="36" t="s">
        <v>41</v>
      </c>
      <c r="F8" s="36" t="s">
        <v>42</v>
      </c>
      <c r="G8" s="88" t="s">
        <v>43</v>
      </c>
      <c r="H8" s="88" t="s">
        <v>44</v>
      </c>
      <c r="I8" s="88" t="s">
        <v>45</v>
      </c>
      <c r="J8" s="88" t="s">
        <v>46</v>
      </c>
      <c r="K8" s="88" t="s">
        <v>47</v>
      </c>
      <c r="L8" s="62">
        <v>43536</v>
      </c>
      <c r="M8" s="62">
        <v>126</v>
      </c>
      <c r="N8" s="89" t="s">
        <v>61</v>
      </c>
      <c r="O8" s="62" t="s">
        <v>49</v>
      </c>
      <c r="P8" s="62">
        <v>10</v>
      </c>
      <c r="Q8" s="90">
        <v>22.5</v>
      </c>
      <c r="R8" s="90">
        <v>225</v>
      </c>
      <c r="S8" s="62" t="s">
        <v>55</v>
      </c>
      <c r="T8" s="2">
        <v>800427</v>
      </c>
    </row>
    <row r="9" spans="1:20" ht="16.5">
      <c r="A9" s="86" t="s">
        <v>50</v>
      </c>
      <c r="B9" s="29" t="s">
        <v>66</v>
      </c>
      <c r="C9" s="64" t="s">
        <v>65</v>
      </c>
      <c r="D9" s="88" t="s">
        <v>40</v>
      </c>
      <c r="E9" s="36" t="s">
        <v>41</v>
      </c>
      <c r="F9" s="36" t="s">
        <v>42</v>
      </c>
      <c r="G9" s="88" t="s">
        <v>43</v>
      </c>
      <c r="H9" s="88" t="s">
        <v>44</v>
      </c>
      <c r="I9" s="88" t="s">
        <v>45</v>
      </c>
      <c r="J9" s="88" t="s">
        <v>46</v>
      </c>
      <c r="K9" s="88" t="s">
        <v>47</v>
      </c>
      <c r="L9" s="62">
        <v>47980</v>
      </c>
      <c r="M9" s="62">
        <v>127</v>
      </c>
      <c r="N9" s="89" t="s">
        <v>62</v>
      </c>
      <c r="O9" s="62" t="s">
        <v>49</v>
      </c>
      <c r="P9" s="62">
        <v>2</v>
      </c>
      <c r="Q9" s="90">
        <v>41.95</v>
      </c>
      <c r="R9" s="90">
        <v>83.9</v>
      </c>
      <c r="S9" s="62" t="s">
        <v>55</v>
      </c>
      <c r="T9" s="2">
        <v>800427</v>
      </c>
    </row>
    <row r="10" spans="1:20" ht="33">
      <c r="A10" s="86" t="s">
        <v>50</v>
      </c>
      <c r="B10" s="29" t="s">
        <v>66</v>
      </c>
      <c r="C10" s="64" t="s">
        <v>65</v>
      </c>
      <c r="D10" s="88" t="s">
        <v>40</v>
      </c>
      <c r="E10" s="36" t="s">
        <v>41</v>
      </c>
      <c r="F10" s="36" t="s">
        <v>42</v>
      </c>
      <c r="G10" s="88" t="s">
        <v>43</v>
      </c>
      <c r="H10" s="88" t="s">
        <v>44</v>
      </c>
      <c r="I10" s="88" t="s">
        <v>45</v>
      </c>
      <c r="J10" s="88" t="s">
        <v>46</v>
      </c>
      <c r="K10" s="88" t="s">
        <v>47</v>
      </c>
      <c r="L10" s="62">
        <v>42463</v>
      </c>
      <c r="M10" s="62">
        <v>128</v>
      </c>
      <c r="N10" s="89" t="s">
        <v>63</v>
      </c>
      <c r="O10" s="62" t="s">
        <v>49</v>
      </c>
      <c r="P10" s="62">
        <v>20</v>
      </c>
      <c r="Q10" s="90">
        <v>14</v>
      </c>
      <c r="R10" s="90">
        <v>280</v>
      </c>
      <c r="S10" s="62" t="s">
        <v>55</v>
      </c>
      <c r="T10" s="2">
        <v>800427</v>
      </c>
    </row>
    <row r="11" spans="1:20" ht="33">
      <c r="A11" s="86" t="s">
        <v>50</v>
      </c>
      <c r="B11" s="29" t="s">
        <v>66</v>
      </c>
      <c r="C11" s="64" t="s">
        <v>65</v>
      </c>
      <c r="D11" s="88" t="s">
        <v>40</v>
      </c>
      <c r="E11" s="36" t="s">
        <v>41</v>
      </c>
      <c r="F11" s="36" t="s">
        <v>42</v>
      </c>
      <c r="G11" s="88" t="s">
        <v>43</v>
      </c>
      <c r="H11" s="88" t="s">
        <v>44</v>
      </c>
      <c r="I11" s="88" t="s">
        <v>45</v>
      </c>
      <c r="J11" s="88" t="s">
        <v>46</v>
      </c>
      <c r="K11" s="88" t="s">
        <v>47</v>
      </c>
      <c r="L11" s="62">
        <v>42464</v>
      </c>
      <c r="M11" s="62">
        <v>129</v>
      </c>
      <c r="N11" s="89" t="s">
        <v>64</v>
      </c>
      <c r="O11" s="62" t="s">
        <v>49</v>
      </c>
      <c r="P11" s="62">
        <v>20</v>
      </c>
      <c r="Q11" s="90">
        <v>13.99</v>
      </c>
      <c r="R11" s="90">
        <v>279.8</v>
      </c>
      <c r="S11" s="62" t="s">
        <v>55</v>
      </c>
      <c r="T11" s="2">
        <v>800427</v>
      </c>
    </row>
    <row r="12" spans="1:20" ht="49.5">
      <c r="A12" s="86" t="s">
        <v>50</v>
      </c>
      <c r="B12" s="29" t="s">
        <v>70</v>
      </c>
      <c r="C12" s="64" t="s">
        <v>69</v>
      </c>
      <c r="D12" s="88" t="s">
        <v>40</v>
      </c>
      <c r="E12" s="36" t="s">
        <v>41</v>
      </c>
      <c r="F12" s="36" t="s">
        <v>42</v>
      </c>
      <c r="G12" s="88" t="s">
        <v>43</v>
      </c>
      <c r="H12" s="88" t="s">
        <v>44</v>
      </c>
      <c r="I12" s="88" t="s">
        <v>45</v>
      </c>
      <c r="J12" s="88" t="s">
        <v>90</v>
      </c>
      <c r="K12" s="88" t="s">
        <v>47</v>
      </c>
      <c r="L12" s="62">
        <v>62685</v>
      </c>
      <c r="M12" s="62">
        <v>6</v>
      </c>
      <c r="N12" s="89" t="s">
        <v>67</v>
      </c>
      <c r="O12" s="62" t="s">
        <v>49</v>
      </c>
      <c r="P12" s="62">
        <v>20</v>
      </c>
      <c r="Q12" s="90">
        <v>13.19</v>
      </c>
      <c r="R12" s="90">
        <v>263.8</v>
      </c>
      <c r="S12" s="62" t="s">
        <v>68</v>
      </c>
      <c r="T12" s="2">
        <v>800428</v>
      </c>
    </row>
    <row r="13" spans="1:20" ht="38.25">
      <c r="A13" s="59" t="s">
        <v>38</v>
      </c>
      <c r="B13" s="60" t="s">
        <v>39</v>
      </c>
      <c r="C13" s="64" t="s">
        <v>52</v>
      </c>
      <c r="D13" s="61">
        <v>153529</v>
      </c>
      <c r="E13" s="36" t="s">
        <v>41</v>
      </c>
      <c r="F13" s="36" t="s">
        <v>42</v>
      </c>
      <c r="G13" s="36" t="s">
        <v>43</v>
      </c>
      <c r="H13" s="36" t="s">
        <v>44</v>
      </c>
      <c r="I13" s="36" t="s">
        <v>45</v>
      </c>
      <c r="J13" s="29" t="s">
        <v>87</v>
      </c>
      <c r="K13" s="29" t="s">
        <v>47</v>
      </c>
      <c r="L13" s="74">
        <v>65691</v>
      </c>
      <c r="M13" s="74">
        <v>111</v>
      </c>
      <c r="N13" s="75" t="s">
        <v>48</v>
      </c>
      <c r="O13" s="74" t="s">
        <v>49</v>
      </c>
      <c r="P13" s="70">
        <v>1</v>
      </c>
      <c r="Q13" s="76">
        <v>149.99</v>
      </c>
      <c r="R13" s="96">
        <f>P13*Q13</f>
        <v>149.99</v>
      </c>
      <c r="S13" s="73" t="s">
        <v>91</v>
      </c>
      <c r="T13">
        <v>800414</v>
      </c>
    </row>
    <row r="14" spans="1:20" ht="49.5">
      <c r="A14" s="140" t="s">
        <v>116</v>
      </c>
      <c r="B14" s="140" t="s">
        <v>117</v>
      </c>
      <c r="C14" s="141" t="s">
        <v>118</v>
      </c>
      <c r="D14" s="140">
        <v>153529</v>
      </c>
      <c r="E14" s="140">
        <v>108127</v>
      </c>
      <c r="F14" s="140">
        <v>112</v>
      </c>
      <c r="G14" s="140" t="s">
        <v>43</v>
      </c>
      <c r="H14" s="140" t="s">
        <v>44</v>
      </c>
      <c r="I14" s="140" t="s">
        <v>45</v>
      </c>
      <c r="J14" s="140">
        <v>1935</v>
      </c>
      <c r="K14" s="140" t="s">
        <v>47</v>
      </c>
      <c r="L14" s="142">
        <v>66432</v>
      </c>
      <c r="M14" s="142">
        <v>119</v>
      </c>
      <c r="N14" s="143" t="s">
        <v>119</v>
      </c>
      <c r="O14" s="142" t="s">
        <v>49</v>
      </c>
      <c r="P14" s="142">
        <v>60</v>
      </c>
      <c r="Q14" s="144">
        <v>117</v>
      </c>
      <c r="R14" s="145"/>
      <c r="S14" s="142" t="s">
        <v>55</v>
      </c>
      <c r="T14" s="146" t="s">
        <v>139</v>
      </c>
    </row>
    <row r="15" spans="1:19" ht="16.5">
      <c r="A15" s="35"/>
      <c r="B15" s="29"/>
      <c r="C15" s="36"/>
      <c r="D15" s="36"/>
      <c r="E15" s="36"/>
      <c r="F15" s="36"/>
      <c r="G15" s="36"/>
      <c r="H15" s="36"/>
      <c r="I15" s="36"/>
      <c r="J15" s="36"/>
      <c r="K15" s="36"/>
      <c r="L15" s="136"/>
      <c r="M15" s="137"/>
      <c r="N15" s="138"/>
      <c r="O15" s="137"/>
      <c r="P15" s="137"/>
      <c r="Q15" s="139"/>
      <c r="R15" s="139"/>
      <c r="S15" s="137"/>
    </row>
    <row r="16" spans="1:19" ht="16.5">
      <c r="A16" s="35"/>
      <c r="B16" s="29"/>
      <c r="C16" s="36"/>
      <c r="D16" s="36"/>
      <c r="E16" s="36"/>
      <c r="F16" s="36"/>
      <c r="G16" s="36"/>
      <c r="H16" s="36"/>
      <c r="I16" s="36"/>
      <c r="J16" s="36"/>
      <c r="K16" s="36"/>
      <c r="L16" s="28"/>
      <c r="M16" s="29"/>
      <c r="N16" s="30"/>
      <c r="O16" s="29"/>
      <c r="P16" s="29"/>
      <c r="Q16" s="67"/>
      <c r="R16" s="67"/>
      <c r="S16" s="29"/>
    </row>
    <row r="17" spans="1:19" ht="16.5">
      <c r="A17" s="35"/>
      <c r="B17" s="29"/>
      <c r="C17" s="36"/>
      <c r="D17" s="36"/>
      <c r="E17" s="36"/>
      <c r="F17" s="36"/>
      <c r="G17" s="36"/>
      <c r="H17" s="36"/>
      <c r="I17" s="36"/>
      <c r="J17" s="36"/>
      <c r="K17" s="36"/>
      <c r="L17" s="28"/>
      <c r="M17" s="29"/>
      <c r="N17" s="30"/>
      <c r="O17" s="29"/>
      <c r="P17" s="29"/>
      <c r="Q17" s="67"/>
      <c r="R17" s="67"/>
      <c r="S17" s="29"/>
    </row>
    <row r="18" spans="1:19" ht="16.5">
      <c r="A18" s="35"/>
      <c r="B18" s="29"/>
      <c r="C18" s="36"/>
      <c r="D18" s="36"/>
      <c r="E18" s="36"/>
      <c r="F18" s="36"/>
      <c r="G18" s="36"/>
      <c r="H18" s="36"/>
      <c r="I18" s="36"/>
      <c r="J18" s="36"/>
      <c r="K18" s="36"/>
      <c r="L18" s="28"/>
      <c r="M18" s="29"/>
      <c r="N18" s="30"/>
      <c r="O18" s="29"/>
      <c r="P18" s="29"/>
      <c r="Q18" s="67"/>
      <c r="R18" s="67"/>
      <c r="S18" s="29"/>
    </row>
    <row r="19" spans="1:19" ht="16.5">
      <c r="A19" s="35"/>
      <c r="B19" s="29"/>
      <c r="C19" s="36"/>
      <c r="D19" s="36"/>
      <c r="E19" s="36"/>
      <c r="F19" s="36"/>
      <c r="G19" s="36"/>
      <c r="H19" s="36"/>
      <c r="I19" s="36"/>
      <c r="J19" s="36"/>
      <c r="K19" s="36"/>
      <c r="L19" s="28"/>
      <c r="M19" s="29"/>
      <c r="N19" s="30"/>
      <c r="O19" s="29"/>
      <c r="P19" s="29"/>
      <c r="Q19" s="67"/>
      <c r="R19" s="67"/>
      <c r="S19" s="29"/>
    </row>
    <row r="20" spans="1:19" ht="16.5">
      <c r="A20" s="35"/>
      <c r="B20" s="29"/>
      <c r="C20" s="36"/>
      <c r="D20" s="36"/>
      <c r="E20" s="36"/>
      <c r="F20" s="36"/>
      <c r="G20" s="36"/>
      <c r="H20" s="36"/>
      <c r="I20" s="36"/>
      <c r="J20" s="36"/>
      <c r="K20" s="36"/>
      <c r="L20" s="28"/>
      <c r="M20" s="29"/>
      <c r="N20" s="30"/>
      <c r="O20" s="29"/>
      <c r="P20" s="29"/>
      <c r="Q20" s="67"/>
      <c r="R20" s="67"/>
      <c r="S20" s="29"/>
    </row>
    <row r="21" spans="1:19" ht="16.5">
      <c r="A21" s="35"/>
      <c r="B21" s="29"/>
      <c r="C21" s="36"/>
      <c r="D21" s="36"/>
      <c r="E21" s="36"/>
      <c r="F21" s="36"/>
      <c r="G21" s="36"/>
      <c r="H21" s="36"/>
      <c r="I21" s="36"/>
      <c r="J21" s="36"/>
      <c r="K21" s="36"/>
      <c r="L21" s="28"/>
      <c r="M21" s="29"/>
      <c r="N21" s="30"/>
      <c r="O21" s="29"/>
      <c r="P21" s="29"/>
      <c r="Q21" s="67"/>
      <c r="R21" s="67"/>
      <c r="S21" s="29"/>
    </row>
    <row r="22" spans="1:19" ht="16.5">
      <c r="A22" s="35"/>
      <c r="B22" s="29"/>
      <c r="C22" s="36"/>
      <c r="D22" s="36"/>
      <c r="E22" s="36"/>
      <c r="F22" s="36"/>
      <c r="G22" s="36"/>
      <c r="H22" s="36"/>
      <c r="I22" s="36"/>
      <c r="J22" s="36"/>
      <c r="K22" s="36"/>
      <c r="L22" s="28"/>
      <c r="M22" s="29"/>
      <c r="N22" s="30"/>
      <c r="O22" s="29"/>
      <c r="P22" s="29"/>
      <c r="Q22" s="67"/>
      <c r="R22" s="67"/>
      <c r="S22" s="29"/>
    </row>
    <row r="23" spans="1:19" ht="16.5">
      <c r="A23" s="35"/>
      <c r="B23" s="29"/>
      <c r="C23" s="36"/>
      <c r="D23" s="36"/>
      <c r="E23" s="36"/>
      <c r="F23" s="36"/>
      <c r="G23" s="36"/>
      <c r="H23" s="36"/>
      <c r="I23" s="36"/>
      <c r="J23" s="36"/>
      <c r="K23" s="36"/>
      <c r="L23" s="28"/>
      <c r="M23" s="29"/>
      <c r="N23" s="30"/>
      <c r="O23" s="29"/>
      <c r="P23" s="29"/>
      <c r="Q23" s="67"/>
      <c r="R23" s="67"/>
      <c r="S23" s="29"/>
    </row>
    <row r="24" spans="1:19" ht="16.5">
      <c r="A24" s="35"/>
      <c r="B24" s="29"/>
      <c r="C24" s="36"/>
      <c r="D24" s="36"/>
      <c r="E24" s="36"/>
      <c r="F24" s="36"/>
      <c r="G24" s="36"/>
      <c r="H24" s="36"/>
      <c r="I24" s="36"/>
      <c r="J24" s="36"/>
      <c r="K24" s="36"/>
      <c r="L24" s="28"/>
      <c r="M24" s="29"/>
      <c r="N24" s="30"/>
      <c r="O24" s="29"/>
      <c r="P24" s="29"/>
      <c r="Q24" s="67"/>
      <c r="R24" s="67"/>
      <c r="S24" s="29"/>
    </row>
    <row r="25" spans="1:19" ht="16.5">
      <c r="A25" s="35"/>
      <c r="B25" s="29"/>
      <c r="C25" s="36"/>
      <c r="D25" s="36"/>
      <c r="E25" s="36"/>
      <c r="F25" s="36"/>
      <c r="G25" s="36"/>
      <c r="H25" s="36"/>
      <c r="I25" s="36"/>
      <c r="J25" s="36"/>
      <c r="K25" s="36"/>
      <c r="L25" s="28"/>
      <c r="M25" s="29"/>
      <c r="N25" s="30"/>
      <c r="O25" s="29"/>
      <c r="P25" s="29"/>
      <c r="Q25" s="67"/>
      <c r="R25" s="67"/>
      <c r="S25" s="29"/>
    </row>
    <row r="26" spans="1:19" ht="16.5">
      <c r="A26" s="35"/>
      <c r="B26" s="29"/>
      <c r="C26" s="36"/>
      <c r="D26" s="36"/>
      <c r="E26" s="36"/>
      <c r="F26" s="36"/>
      <c r="G26" s="36"/>
      <c r="H26" s="36"/>
      <c r="I26" s="36"/>
      <c r="J26" s="36"/>
      <c r="K26" s="36"/>
      <c r="L26" s="28"/>
      <c r="M26" s="29"/>
      <c r="N26" s="30"/>
      <c r="O26" s="29"/>
      <c r="P26" s="29"/>
      <c r="Q26" s="67"/>
      <c r="R26" s="67"/>
      <c r="S26" s="29"/>
    </row>
    <row r="27" spans="1:19" ht="16.5">
      <c r="A27" s="35"/>
      <c r="B27" s="29"/>
      <c r="C27" s="36"/>
      <c r="D27" s="36"/>
      <c r="E27" s="36"/>
      <c r="F27" s="36"/>
      <c r="G27" s="36"/>
      <c r="H27" s="36"/>
      <c r="I27" s="36"/>
      <c r="J27" s="36"/>
      <c r="K27" s="36"/>
      <c r="L27" s="28"/>
      <c r="M27" s="29"/>
      <c r="N27" s="30"/>
      <c r="O27" s="29"/>
      <c r="P27" s="29"/>
      <c r="Q27" s="67"/>
      <c r="R27" s="67"/>
      <c r="S27" s="29"/>
    </row>
    <row r="28" spans="1:19" ht="16.5">
      <c r="A28" s="35"/>
      <c r="B28" s="29"/>
      <c r="C28" s="36"/>
      <c r="D28" s="36"/>
      <c r="E28" s="36"/>
      <c r="F28" s="36"/>
      <c r="G28" s="36"/>
      <c r="H28" s="36"/>
      <c r="I28" s="36"/>
      <c r="J28" s="36"/>
      <c r="K28" s="36"/>
      <c r="L28" s="28"/>
      <c r="M28" s="29"/>
      <c r="N28" s="30"/>
      <c r="O28" s="29"/>
      <c r="P28" s="29"/>
      <c r="Q28" s="67"/>
      <c r="R28" s="67"/>
      <c r="S28" s="29"/>
    </row>
    <row r="29" spans="1:19" ht="16.5">
      <c r="A29" s="35"/>
      <c r="B29" s="29"/>
      <c r="C29" s="36"/>
      <c r="D29" s="36"/>
      <c r="E29" s="36"/>
      <c r="F29" s="36"/>
      <c r="G29" s="36"/>
      <c r="H29" s="36"/>
      <c r="I29" s="36"/>
      <c r="J29" s="36"/>
      <c r="K29" s="36"/>
      <c r="L29" s="28"/>
      <c r="M29" s="29"/>
      <c r="N29" s="30"/>
      <c r="O29" s="29"/>
      <c r="P29" s="29"/>
      <c r="Q29" s="67"/>
      <c r="R29" s="67"/>
      <c r="S29" s="29"/>
    </row>
    <row r="30" spans="1:19" ht="16.5">
      <c r="A30" s="35"/>
      <c r="B30" s="29"/>
      <c r="C30" s="36"/>
      <c r="D30" s="36"/>
      <c r="E30" s="36"/>
      <c r="F30" s="36"/>
      <c r="G30" s="36"/>
      <c r="H30" s="36"/>
      <c r="I30" s="36"/>
      <c r="J30" s="36"/>
      <c r="K30" s="36"/>
      <c r="L30" s="28"/>
      <c r="M30" s="29"/>
      <c r="N30" s="30"/>
      <c r="O30" s="29"/>
      <c r="P30" s="29"/>
      <c r="Q30" s="67"/>
      <c r="R30" s="67"/>
      <c r="S30" s="29"/>
    </row>
    <row r="31" spans="1:19" ht="16.5">
      <c r="A31" s="35"/>
      <c r="B31" s="29"/>
      <c r="C31" s="36"/>
      <c r="D31" s="36"/>
      <c r="E31" s="36"/>
      <c r="F31" s="36"/>
      <c r="G31" s="36"/>
      <c r="H31" s="36"/>
      <c r="I31" s="36"/>
      <c r="J31" s="36"/>
      <c r="K31" s="36"/>
      <c r="L31" s="28"/>
      <c r="M31" s="29"/>
      <c r="N31" s="30"/>
      <c r="O31" s="29"/>
      <c r="P31" s="29"/>
      <c r="Q31" s="67"/>
      <c r="R31" s="67"/>
      <c r="S31" s="29"/>
    </row>
    <row r="32" spans="1:19" ht="16.5">
      <c r="A32" s="35"/>
      <c r="B32" s="29"/>
      <c r="C32" s="36"/>
      <c r="D32" s="36"/>
      <c r="E32" s="36"/>
      <c r="F32" s="36"/>
      <c r="G32" s="36"/>
      <c r="H32" s="36"/>
      <c r="I32" s="36"/>
      <c r="J32" s="36"/>
      <c r="K32" s="36"/>
      <c r="L32" s="28"/>
      <c r="M32" s="29"/>
      <c r="N32" s="30"/>
      <c r="O32" s="29"/>
      <c r="P32" s="29"/>
      <c r="Q32" s="67"/>
      <c r="R32" s="67"/>
      <c r="S32" s="29"/>
    </row>
    <row r="33" spans="1:19" ht="16.5">
      <c r="A33" s="35"/>
      <c r="B33" s="29"/>
      <c r="C33" s="36"/>
      <c r="D33" s="36"/>
      <c r="E33" s="36"/>
      <c r="F33" s="36"/>
      <c r="G33" s="36"/>
      <c r="H33" s="36"/>
      <c r="I33" s="36"/>
      <c r="J33" s="36"/>
      <c r="K33" s="36"/>
      <c r="L33" s="28"/>
      <c r="M33" s="29"/>
      <c r="N33" s="30"/>
      <c r="O33" s="29"/>
      <c r="P33" s="29"/>
      <c r="Q33" s="67"/>
      <c r="R33" s="67"/>
      <c r="S33" s="29"/>
    </row>
    <row r="34" spans="1:19" ht="16.5">
      <c r="A34" s="35"/>
      <c r="B34" s="29"/>
      <c r="C34" s="36"/>
      <c r="D34" s="36"/>
      <c r="E34" s="36"/>
      <c r="F34" s="36"/>
      <c r="G34" s="36"/>
      <c r="H34" s="36"/>
      <c r="I34" s="36"/>
      <c r="J34" s="36"/>
      <c r="K34" s="36"/>
      <c r="L34" s="28"/>
      <c r="M34" s="29"/>
      <c r="N34" s="30"/>
      <c r="O34" s="29"/>
      <c r="P34" s="29"/>
      <c r="Q34" s="67"/>
      <c r="R34" s="67"/>
      <c r="S34" s="29"/>
    </row>
    <row r="35" spans="1:19" ht="16.5">
      <c r="A35" s="35"/>
      <c r="B35" s="29"/>
      <c r="C35" s="36"/>
      <c r="D35" s="36"/>
      <c r="E35" s="36"/>
      <c r="F35" s="36"/>
      <c r="G35" s="36"/>
      <c r="H35" s="36"/>
      <c r="I35" s="36"/>
      <c r="J35" s="36"/>
      <c r="K35" s="36"/>
      <c r="L35" s="28"/>
      <c r="M35" s="29"/>
      <c r="N35" s="30"/>
      <c r="O35" s="29"/>
      <c r="P35" s="29"/>
      <c r="Q35" s="67"/>
      <c r="R35" s="67"/>
      <c r="S35" s="29"/>
    </row>
    <row r="36" spans="1:19" ht="16.5">
      <c r="A36" s="35"/>
      <c r="B36" s="29"/>
      <c r="C36" s="36"/>
      <c r="D36" s="36"/>
      <c r="E36" s="36"/>
      <c r="F36" s="36"/>
      <c r="G36" s="36"/>
      <c r="H36" s="36"/>
      <c r="I36" s="36"/>
      <c r="J36" s="36"/>
      <c r="K36" s="36"/>
      <c r="L36" s="28"/>
      <c r="M36" s="29"/>
      <c r="N36" s="30"/>
      <c r="O36" s="29"/>
      <c r="P36" s="29"/>
      <c r="Q36" s="67"/>
      <c r="R36" s="67"/>
      <c r="S36" s="29"/>
    </row>
    <row r="37" spans="1:19" ht="16.5">
      <c r="A37" s="35"/>
      <c r="B37" s="29"/>
      <c r="C37" s="36"/>
      <c r="D37" s="36"/>
      <c r="E37" s="36"/>
      <c r="F37" s="36"/>
      <c r="G37" s="36"/>
      <c r="H37" s="36"/>
      <c r="I37" s="36"/>
      <c r="J37" s="36"/>
      <c r="K37" s="36"/>
      <c r="L37" s="28"/>
      <c r="M37" s="29"/>
      <c r="N37" s="30"/>
      <c r="O37" s="29"/>
      <c r="P37" s="29"/>
      <c r="Q37" s="67"/>
      <c r="R37" s="67"/>
      <c r="S37" s="29"/>
    </row>
    <row r="38" spans="1:19" ht="16.5">
      <c r="A38" s="35"/>
      <c r="B38" s="29"/>
      <c r="C38" s="36"/>
      <c r="D38" s="36"/>
      <c r="E38" s="36"/>
      <c r="F38" s="36"/>
      <c r="G38" s="36"/>
      <c r="H38" s="36"/>
      <c r="I38" s="36"/>
      <c r="J38" s="36"/>
      <c r="K38" s="36"/>
      <c r="L38" s="28"/>
      <c r="M38" s="29"/>
      <c r="N38" s="30"/>
      <c r="O38" s="29"/>
      <c r="P38" s="29"/>
      <c r="Q38" s="67"/>
      <c r="R38" s="67"/>
      <c r="S38" s="29"/>
    </row>
    <row r="39" spans="1:19" ht="16.5">
      <c r="A39" s="35"/>
      <c r="B39" s="29"/>
      <c r="C39" s="36"/>
      <c r="D39" s="36"/>
      <c r="E39" s="36"/>
      <c r="F39" s="36"/>
      <c r="G39" s="36"/>
      <c r="H39" s="36"/>
      <c r="I39" s="36"/>
      <c r="J39" s="36"/>
      <c r="K39" s="36"/>
      <c r="L39" s="28"/>
      <c r="M39" s="29"/>
      <c r="N39" s="37"/>
      <c r="O39" s="29"/>
      <c r="P39" s="29"/>
      <c r="Q39" s="67"/>
      <c r="R39" s="67"/>
      <c r="S39" s="29"/>
    </row>
    <row r="40" spans="1:19" ht="16.5">
      <c r="A40" s="35"/>
      <c r="B40" s="29"/>
      <c r="C40" s="36"/>
      <c r="D40" s="36"/>
      <c r="E40" s="36"/>
      <c r="F40" s="36"/>
      <c r="G40" s="36"/>
      <c r="H40" s="36"/>
      <c r="I40" s="36"/>
      <c r="J40" s="36"/>
      <c r="K40" s="36"/>
      <c r="L40" s="28"/>
      <c r="M40" s="29"/>
      <c r="N40" s="37"/>
      <c r="O40" s="29"/>
      <c r="P40" s="29"/>
      <c r="Q40" s="67"/>
      <c r="R40" s="67"/>
      <c r="S40" s="29"/>
    </row>
    <row r="41" spans="1:19" ht="16.5">
      <c r="A41" s="35"/>
      <c r="B41" s="29"/>
      <c r="C41" s="36"/>
      <c r="D41" s="36"/>
      <c r="E41" s="36"/>
      <c r="F41" s="36"/>
      <c r="G41" s="36"/>
      <c r="H41" s="36"/>
      <c r="I41" s="36"/>
      <c r="J41" s="36"/>
      <c r="K41" s="36"/>
      <c r="L41" s="28"/>
      <c r="M41" s="29"/>
      <c r="N41" s="37"/>
      <c r="O41" s="29"/>
      <c r="P41" s="29"/>
      <c r="Q41" s="67"/>
      <c r="R41" s="67"/>
      <c r="S41" s="29"/>
    </row>
    <row r="42" spans="1:19" ht="16.5">
      <c r="A42" s="35"/>
      <c r="B42" s="29"/>
      <c r="C42" s="36"/>
      <c r="D42" s="36"/>
      <c r="E42" s="36"/>
      <c r="F42" s="36"/>
      <c r="G42" s="36"/>
      <c r="H42" s="36"/>
      <c r="I42" s="36"/>
      <c r="J42" s="36"/>
      <c r="K42" s="36"/>
      <c r="L42" s="28"/>
      <c r="M42" s="29"/>
      <c r="N42" s="37"/>
      <c r="O42" s="29"/>
      <c r="P42" s="29"/>
      <c r="Q42" s="67"/>
      <c r="R42" s="67"/>
      <c r="S42" s="29"/>
    </row>
    <row r="43" spans="1:19" ht="16.5">
      <c r="A43" s="35"/>
      <c r="B43" s="29"/>
      <c r="C43" s="36"/>
      <c r="D43" s="36"/>
      <c r="E43" s="36"/>
      <c r="F43" s="36"/>
      <c r="G43" s="36"/>
      <c r="H43" s="36"/>
      <c r="I43" s="36"/>
      <c r="J43" s="36"/>
      <c r="K43" s="36"/>
      <c r="L43" s="28"/>
      <c r="M43" s="29"/>
      <c r="N43" s="37"/>
      <c r="O43" s="29"/>
      <c r="P43" s="29"/>
      <c r="Q43" s="67"/>
      <c r="R43" s="67"/>
      <c r="S43" s="29"/>
    </row>
    <row r="44" spans="1:19" ht="16.5">
      <c r="A44" s="35"/>
      <c r="B44" s="29"/>
      <c r="C44" s="36"/>
      <c r="D44" s="36"/>
      <c r="E44" s="36"/>
      <c r="F44" s="36"/>
      <c r="G44" s="36"/>
      <c r="H44" s="36"/>
      <c r="I44" s="36"/>
      <c r="J44" s="36"/>
      <c r="K44" s="36"/>
      <c r="L44" s="28"/>
      <c r="M44" s="29"/>
      <c r="N44" s="37"/>
      <c r="O44" s="29"/>
      <c r="P44" s="29"/>
      <c r="Q44" s="67"/>
      <c r="R44" s="67"/>
      <c r="S44" s="29"/>
    </row>
    <row r="45" spans="1:19" ht="16.5">
      <c r="A45" s="35"/>
      <c r="B45" s="29"/>
      <c r="C45" s="36"/>
      <c r="D45" s="36"/>
      <c r="E45" s="36"/>
      <c r="F45" s="36"/>
      <c r="G45" s="36"/>
      <c r="H45" s="36"/>
      <c r="I45" s="36"/>
      <c r="J45" s="36"/>
      <c r="K45" s="36"/>
      <c r="L45" s="28"/>
      <c r="M45" s="29"/>
      <c r="N45" s="37"/>
      <c r="O45" s="29"/>
      <c r="P45" s="29"/>
      <c r="Q45" s="67"/>
      <c r="R45" s="67"/>
      <c r="S45" s="29"/>
    </row>
    <row r="46" spans="1:19" ht="16.5">
      <c r="A46" s="35"/>
      <c r="B46" s="29"/>
      <c r="C46" s="36"/>
      <c r="D46" s="36"/>
      <c r="E46" s="36"/>
      <c r="F46" s="36"/>
      <c r="G46" s="36"/>
      <c r="H46" s="36"/>
      <c r="I46" s="36"/>
      <c r="J46" s="36"/>
      <c r="K46" s="36"/>
      <c r="L46" s="28"/>
      <c r="M46" s="29"/>
      <c r="N46" s="37"/>
      <c r="O46" s="29"/>
      <c r="P46" s="29"/>
      <c r="Q46" s="67"/>
      <c r="R46" s="67"/>
      <c r="S46" s="29"/>
    </row>
    <row r="47" spans="1:19" ht="16.5">
      <c r="A47" s="35"/>
      <c r="B47" s="29"/>
      <c r="C47" s="36"/>
      <c r="D47" s="36"/>
      <c r="E47" s="36"/>
      <c r="F47" s="36"/>
      <c r="G47" s="36"/>
      <c r="H47" s="36"/>
      <c r="I47" s="36"/>
      <c r="J47" s="36"/>
      <c r="K47" s="36"/>
      <c r="L47" s="28"/>
      <c r="M47" s="29"/>
      <c r="N47" s="37"/>
      <c r="O47" s="29"/>
      <c r="P47" s="29"/>
      <c r="Q47" s="67"/>
      <c r="R47" s="67"/>
      <c r="S47" s="29"/>
    </row>
    <row r="48" spans="1:19" ht="16.5">
      <c r="A48" s="35"/>
      <c r="B48" s="29"/>
      <c r="C48" s="36"/>
      <c r="D48" s="36"/>
      <c r="E48" s="36"/>
      <c r="F48" s="36"/>
      <c r="G48" s="36"/>
      <c r="H48" s="36"/>
      <c r="I48" s="36"/>
      <c r="J48" s="36"/>
      <c r="K48" s="36"/>
      <c r="L48" s="28"/>
      <c r="M48" s="29"/>
      <c r="N48" s="37"/>
      <c r="O48" s="29"/>
      <c r="P48" s="29"/>
      <c r="Q48" s="67"/>
      <c r="R48" s="67"/>
      <c r="S48" s="29"/>
    </row>
    <row r="49" spans="1:19" ht="16.5">
      <c r="A49" s="35"/>
      <c r="B49" s="29"/>
      <c r="C49" s="36"/>
      <c r="D49" s="36"/>
      <c r="E49" s="36"/>
      <c r="F49" s="36"/>
      <c r="G49" s="36"/>
      <c r="H49" s="36"/>
      <c r="I49" s="36"/>
      <c r="J49" s="36"/>
      <c r="K49" s="36"/>
      <c r="L49" s="28"/>
      <c r="M49" s="29"/>
      <c r="N49" s="37"/>
      <c r="O49" s="29"/>
      <c r="P49" s="29"/>
      <c r="Q49" s="67"/>
      <c r="R49" s="67"/>
      <c r="S49" s="29"/>
    </row>
    <row r="50" spans="1:19" ht="16.5">
      <c r="A50" s="35"/>
      <c r="B50" s="29"/>
      <c r="C50" s="36"/>
      <c r="D50" s="36"/>
      <c r="E50" s="36"/>
      <c r="F50" s="36"/>
      <c r="G50" s="36"/>
      <c r="H50" s="36"/>
      <c r="I50" s="36"/>
      <c r="J50" s="36"/>
      <c r="K50" s="36"/>
      <c r="L50" s="28"/>
      <c r="M50" s="29"/>
      <c r="N50" s="37"/>
      <c r="O50" s="29"/>
      <c r="P50" s="29"/>
      <c r="Q50" s="67"/>
      <c r="R50" s="67"/>
      <c r="S50" s="29"/>
    </row>
    <row r="51" spans="1:19" ht="16.5">
      <c r="A51" s="35"/>
      <c r="B51" s="29"/>
      <c r="C51" s="36"/>
      <c r="D51" s="36"/>
      <c r="E51" s="36"/>
      <c r="F51" s="36"/>
      <c r="G51" s="36"/>
      <c r="H51" s="36"/>
      <c r="I51" s="36"/>
      <c r="J51" s="36"/>
      <c r="K51" s="36"/>
      <c r="L51" s="28"/>
      <c r="M51" s="29"/>
      <c r="N51" s="37"/>
      <c r="O51" s="29"/>
      <c r="P51" s="29"/>
      <c r="Q51" s="67"/>
      <c r="R51" s="67"/>
      <c r="S51" s="29"/>
    </row>
    <row r="52" spans="1:19" ht="16.5">
      <c r="A52" s="35"/>
      <c r="B52" s="29"/>
      <c r="C52" s="36"/>
      <c r="D52" s="36"/>
      <c r="E52" s="36"/>
      <c r="F52" s="36"/>
      <c r="G52" s="36"/>
      <c r="H52" s="36"/>
      <c r="I52" s="36"/>
      <c r="J52" s="36"/>
      <c r="K52" s="36"/>
      <c r="L52" s="28"/>
      <c r="M52" s="29"/>
      <c r="N52" s="37"/>
      <c r="O52" s="29"/>
      <c r="P52" s="29"/>
      <c r="Q52" s="67"/>
      <c r="R52" s="67"/>
      <c r="S52" s="29"/>
    </row>
    <row r="53" spans="1:19" ht="16.5">
      <c r="A53" s="35"/>
      <c r="B53" s="29"/>
      <c r="C53" s="36"/>
      <c r="D53" s="36"/>
      <c r="E53" s="36"/>
      <c r="F53" s="36"/>
      <c r="G53" s="36"/>
      <c r="H53" s="36"/>
      <c r="I53" s="36"/>
      <c r="J53" s="36"/>
      <c r="K53" s="36"/>
      <c r="L53" s="28"/>
      <c r="M53" s="29"/>
      <c r="N53" s="37"/>
      <c r="O53" s="29"/>
      <c r="P53" s="29"/>
      <c r="Q53" s="67"/>
      <c r="R53" s="67"/>
      <c r="S53" s="29"/>
    </row>
    <row r="54" spans="1:19" ht="16.5">
      <c r="A54" s="35"/>
      <c r="B54" s="29"/>
      <c r="C54" s="36"/>
      <c r="D54" s="36"/>
      <c r="E54" s="36"/>
      <c r="F54" s="36"/>
      <c r="G54" s="36"/>
      <c r="H54" s="36"/>
      <c r="I54" s="36"/>
      <c r="J54" s="36"/>
      <c r="K54" s="36"/>
      <c r="L54" s="28"/>
      <c r="M54" s="29"/>
      <c r="N54" s="37"/>
      <c r="O54" s="29"/>
      <c r="P54" s="29"/>
      <c r="Q54" s="67"/>
      <c r="R54" s="67"/>
      <c r="S54" s="29"/>
    </row>
    <row r="55" spans="1:19" ht="16.5">
      <c r="A55" s="35"/>
      <c r="B55" s="29"/>
      <c r="C55" s="36"/>
      <c r="D55" s="36"/>
      <c r="E55" s="36"/>
      <c r="F55" s="36"/>
      <c r="G55" s="36"/>
      <c r="H55" s="36"/>
      <c r="I55" s="36"/>
      <c r="J55" s="36"/>
      <c r="K55" s="36"/>
      <c r="L55" s="28"/>
      <c r="M55" s="29"/>
      <c r="N55" s="37"/>
      <c r="O55" s="29"/>
      <c r="P55" s="29"/>
      <c r="Q55" s="67"/>
      <c r="R55" s="67"/>
      <c r="S55" s="29"/>
    </row>
    <row r="56" spans="1:19" ht="16.5">
      <c r="A56" s="35"/>
      <c r="B56" s="29"/>
      <c r="C56" s="36"/>
      <c r="D56" s="36"/>
      <c r="E56" s="36"/>
      <c r="F56" s="36"/>
      <c r="G56" s="36"/>
      <c r="H56" s="36"/>
      <c r="I56" s="36"/>
      <c r="J56" s="36"/>
      <c r="K56" s="36"/>
      <c r="L56" s="28"/>
      <c r="M56" s="29"/>
      <c r="N56" s="37"/>
      <c r="O56" s="29"/>
      <c r="P56" s="29"/>
      <c r="Q56" s="67"/>
      <c r="R56" s="67"/>
      <c r="S56" s="29"/>
    </row>
    <row r="57" spans="1:19" ht="16.5">
      <c r="A57" s="35"/>
      <c r="B57" s="29"/>
      <c r="C57" s="36"/>
      <c r="D57" s="36"/>
      <c r="E57" s="36"/>
      <c r="F57" s="36"/>
      <c r="G57" s="36"/>
      <c r="H57" s="36"/>
      <c r="I57" s="36"/>
      <c r="J57" s="36"/>
      <c r="K57" s="36"/>
      <c r="L57" s="28"/>
      <c r="M57" s="29"/>
      <c r="N57" s="37"/>
      <c r="O57" s="29"/>
      <c r="P57" s="29"/>
      <c r="Q57" s="67"/>
      <c r="R57" s="67"/>
      <c r="S57" s="29"/>
    </row>
    <row r="58" spans="1:19" ht="16.5">
      <c r="A58" s="35"/>
      <c r="B58" s="29"/>
      <c r="C58" s="36"/>
      <c r="D58" s="36"/>
      <c r="E58" s="36"/>
      <c r="F58" s="36"/>
      <c r="G58" s="36"/>
      <c r="H58" s="36"/>
      <c r="I58" s="36"/>
      <c r="J58" s="36"/>
      <c r="K58" s="36"/>
      <c r="L58" s="28"/>
      <c r="M58" s="29"/>
      <c r="N58" s="37"/>
      <c r="O58" s="29"/>
      <c r="P58" s="29"/>
      <c r="Q58" s="67"/>
      <c r="R58" s="67"/>
      <c r="S58" s="29"/>
    </row>
    <row r="59" spans="1:19" ht="16.5">
      <c r="A59" s="35"/>
      <c r="B59" s="29"/>
      <c r="C59" s="36"/>
      <c r="D59" s="36"/>
      <c r="E59" s="36"/>
      <c r="F59" s="36"/>
      <c r="G59" s="36"/>
      <c r="H59" s="36"/>
      <c r="I59" s="36"/>
      <c r="J59" s="36"/>
      <c r="K59" s="36"/>
      <c r="L59" s="28"/>
      <c r="M59" s="29"/>
      <c r="N59" s="37"/>
      <c r="O59" s="29"/>
      <c r="P59" s="29"/>
      <c r="Q59" s="67"/>
      <c r="R59" s="67"/>
      <c r="S59" s="29"/>
    </row>
    <row r="60" spans="1:19" ht="16.5">
      <c r="A60" s="35"/>
      <c r="B60" s="29"/>
      <c r="C60" s="36"/>
      <c r="D60" s="36"/>
      <c r="E60" s="36"/>
      <c r="F60" s="36"/>
      <c r="G60" s="36"/>
      <c r="H60" s="36"/>
      <c r="I60" s="36"/>
      <c r="J60" s="36"/>
      <c r="K60" s="36"/>
      <c r="L60" s="28"/>
      <c r="M60" s="29"/>
      <c r="N60" s="37"/>
      <c r="O60" s="29"/>
      <c r="P60" s="29"/>
      <c r="Q60" s="67"/>
      <c r="R60" s="67"/>
      <c r="S60" s="29"/>
    </row>
    <row r="61" spans="1:19" ht="16.5">
      <c r="A61" s="35"/>
      <c r="B61" s="29"/>
      <c r="C61" s="36"/>
      <c r="D61" s="36"/>
      <c r="E61" s="36"/>
      <c r="F61" s="36"/>
      <c r="G61" s="36"/>
      <c r="H61" s="36"/>
      <c r="I61" s="36"/>
      <c r="J61" s="36"/>
      <c r="K61" s="36"/>
      <c r="L61" s="28"/>
      <c r="M61" s="29"/>
      <c r="N61" s="37"/>
      <c r="O61" s="29"/>
      <c r="P61" s="29"/>
      <c r="Q61" s="67"/>
      <c r="R61" s="67"/>
      <c r="S61" s="29"/>
    </row>
    <row r="62" spans="1:19" ht="16.5">
      <c r="A62" s="35"/>
      <c r="B62" s="29"/>
      <c r="C62" s="36"/>
      <c r="D62" s="36"/>
      <c r="E62" s="36"/>
      <c r="F62" s="36"/>
      <c r="G62" s="36"/>
      <c r="H62" s="36"/>
      <c r="I62" s="36"/>
      <c r="J62" s="36"/>
      <c r="K62" s="36"/>
      <c r="L62" s="28"/>
      <c r="M62" s="29"/>
      <c r="N62" s="37"/>
      <c r="O62" s="29"/>
      <c r="P62" s="29"/>
      <c r="Q62" s="67"/>
      <c r="R62" s="67"/>
      <c r="S62" s="29"/>
    </row>
    <row r="63" spans="1:19" ht="16.5">
      <c r="A63" s="35"/>
      <c r="B63" s="29"/>
      <c r="C63" s="36"/>
      <c r="D63" s="36"/>
      <c r="E63" s="36"/>
      <c r="F63" s="36"/>
      <c r="G63" s="36"/>
      <c r="H63" s="36"/>
      <c r="I63" s="36"/>
      <c r="J63" s="36"/>
      <c r="K63" s="36"/>
      <c r="L63" s="28"/>
      <c r="M63" s="29"/>
      <c r="N63" s="37"/>
      <c r="O63" s="29"/>
      <c r="P63" s="29"/>
      <c r="Q63" s="67"/>
      <c r="R63" s="67"/>
      <c r="S63" s="29"/>
    </row>
    <row r="64" spans="1:19" ht="16.5">
      <c r="A64" s="35"/>
      <c r="B64" s="29"/>
      <c r="C64" s="36"/>
      <c r="D64" s="36"/>
      <c r="E64" s="36"/>
      <c r="F64" s="36"/>
      <c r="G64" s="36"/>
      <c r="H64" s="36"/>
      <c r="I64" s="36"/>
      <c r="J64" s="36"/>
      <c r="K64" s="36"/>
      <c r="L64" s="28"/>
      <c r="M64" s="29"/>
      <c r="N64" s="37"/>
      <c r="O64" s="29"/>
      <c r="P64" s="29"/>
      <c r="Q64" s="67"/>
      <c r="R64" s="67"/>
      <c r="S64" s="29"/>
    </row>
    <row r="65" spans="1:19" ht="16.5">
      <c r="A65" s="35"/>
      <c r="B65" s="29"/>
      <c r="C65" s="36"/>
      <c r="D65" s="36"/>
      <c r="E65" s="36"/>
      <c r="F65" s="36"/>
      <c r="G65" s="36"/>
      <c r="H65" s="36"/>
      <c r="I65" s="36"/>
      <c r="J65" s="36"/>
      <c r="K65" s="36"/>
      <c r="L65" s="28"/>
      <c r="M65" s="29"/>
      <c r="N65" s="37"/>
      <c r="O65" s="29"/>
      <c r="P65" s="29"/>
      <c r="Q65" s="67"/>
      <c r="R65" s="67"/>
      <c r="S65" s="29"/>
    </row>
    <row r="66" spans="1:19" ht="16.5">
      <c r="A66" s="35"/>
      <c r="B66" s="29"/>
      <c r="C66" s="36"/>
      <c r="D66" s="36"/>
      <c r="E66" s="36"/>
      <c r="F66" s="36"/>
      <c r="G66" s="36"/>
      <c r="H66" s="36"/>
      <c r="I66" s="36"/>
      <c r="J66" s="36"/>
      <c r="K66" s="36"/>
      <c r="L66" s="28"/>
      <c r="M66" s="29"/>
      <c r="N66" s="37"/>
      <c r="O66" s="29"/>
      <c r="P66" s="29"/>
      <c r="Q66" s="67"/>
      <c r="R66" s="67"/>
      <c r="S66" s="29"/>
    </row>
    <row r="67" spans="1:19" ht="16.5">
      <c r="A67" s="35"/>
      <c r="B67" s="29"/>
      <c r="C67" s="36"/>
      <c r="D67" s="36"/>
      <c r="E67" s="36"/>
      <c r="F67" s="36"/>
      <c r="G67" s="36"/>
      <c r="H67" s="36"/>
      <c r="I67" s="36"/>
      <c r="J67" s="36"/>
      <c r="K67" s="36"/>
      <c r="L67" s="28"/>
      <c r="M67" s="29"/>
      <c r="N67" s="37"/>
      <c r="O67" s="29"/>
      <c r="P67" s="29"/>
      <c r="Q67" s="67"/>
      <c r="R67" s="67"/>
      <c r="S67" s="29"/>
    </row>
    <row r="68" spans="1:19" ht="16.5">
      <c r="A68" s="35"/>
      <c r="B68" s="29"/>
      <c r="C68" s="36"/>
      <c r="D68" s="36"/>
      <c r="E68" s="36"/>
      <c r="F68" s="36"/>
      <c r="G68" s="36"/>
      <c r="H68" s="36"/>
      <c r="I68" s="36"/>
      <c r="J68" s="36"/>
      <c r="K68" s="36"/>
      <c r="L68" s="28"/>
      <c r="M68" s="29"/>
      <c r="N68" s="37"/>
      <c r="O68" s="29"/>
      <c r="P68" s="29"/>
      <c r="Q68" s="67"/>
      <c r="R68" s="67"/>
      <c r="S68" s="29"/>
    </row>
    <row r="69" spans="1:19" ht="16.5">
      <c r="A69" s="35"/>
      <c r="B69" s="29"/>
      <c r="C69" s="36"/>
      <c r="D69" s="36"/>
      <c r="E69" s="36"/>
      <c r="F69" s="36"/>
      <c r="G69" s="36"/>
      <c r="H69" s="36"/>
      <c r="I69" s="36"/>
      <c r="J69" s="36"/>
      <c r="K69" s="36"/>
      <c r="L69" s="28"/>
      <c r="M69" s="29"/>
      <c r="N69" s="37"/>
      <c r="O69" s="29"/>
      <c r="P69" s="29"/>
      <c r="Q69" s="67"/>
      <c r="R69" s="67"/>
      <c r="S69" s="29"/>
    </row>
    <row r="70" spans="1:19" ht="16.5">
      <c r="A70" s="35"/>
      <c r="B70" s="29"/>
      <c r="C70" s="36"/>
      <c r="D70" s="36"/>
      <c r="E70" s="36"/>
      <c r="F70" s="36"/>
      <c r="G70" s="36"/>
      <c r="H70" s="36"/>
      <c r="I70" s="36"/>
      <c r="J70" s="36"/>
      <c r="K70" s="36"/>
      <c r="L70" s="28"/>
      <c r="M70" s="29"/>
      <c r="N70" s="37"/>
      <c r="O70" s="29"/>
      <c r="P70" s="29"/>
      <c r="Q70" s="67"/>
      <c r="R70" s="67"/>
      <c r="S70" s="29"/>
    </row>
    <row r="71" spans="1:19" ht="16.5">
      <c r="A71" s="35"/>
      <c r="B71" s="29"/>
      <c r="C71" s="36"/>
      <c r="D71" s="36"/>
      <c r="E71" s="36"/>
      <c r="F71" s="36"/>
      <c r="G71" s="36"/>
      <c r="H71" s="36"/>
      <c r="I71" s="36"/>
      <c r="J71" s="36"/>
      <c r="K71" s="36"/>
      <c r="L71" s="28"/>
      <c r="M71" s="29"/>
      <c r="N71" s="37"/>
      <c r="O71" s="29"/>
      <c r="P71" s="29"/>
      <c r="Q71" s="67"/>
      <c r="R71" s="67"/>
      <c r="S71" s="29"/>
    </row>
    <row r="72" spans="1:19" ht="16.5">
      <c r="A72" s="35"/>
      <c r="B72" s="29"/>
      <c r="C72" s="36"/>
      <c r="D72" s="36"/>
      <c r="E72" s="36"/>
      <c r="F72" s="36"/>
      <c r="G72" s="36"/>
      <c r="H72" s="36"/>
      <c r="I72" s="36"/>
      <c r="J72" s="36"/>
      <c r="K72" s="36"/>
      <c r="L72" s="28"/>
      <c r="M72" s="29"/>
      <c r="N72" s="37"/>
      <c r="O72" s="29"/>
      <c r="P72" s="29"/>
      <c r="Q72" s="67"/>
      <c r="R72" s="67"/>
      <c r="S72" s="29"/>
    </row>
    <row r="73" spans="1:19" ht="16.5">
      <c r="A73" s="35"/>
      <c r="B73" s="29"/>
      <c r="C73" s="36"/>
      <c r="D73" s="36"/>
      <c r="E73" s="36"/>
      <c r="F73" s="36"/>
      <c r="G73" s="36"/>
      <c r="H73" s="36"/>
      <c r="I73" s="36"/>
      <c r="J73" s="36"/>
      <c r="K73" s="36"/>
      <c r="L73" s="28"/>
      <c r="M73" s="29"/>
      <c r="N73" s="37"/>
      <c r="O73" s="29"/>
      <c r="P73" s="29"/>
      <c r="Q73" s="67"/>
      <c r="R73" s="67"/>
      <c r="S73" s="29"/>
    </row>
    <row r="74" spans="1:19" ht="16.5">
      <c r="A74" s="35"/>
      <c r="B74" s="29"/>
      <c r="C74" s="36"/>
      <c r="D74" s="36"/>
      <c r="E74" s="36"/>
      <c r="F74" s="36"/>
      <c r="G74" s="36"/>
      <c r="H74" s="36"/>
      <c r="I74" s="36"/>
      <c r="J74" s="36"/>
      <c r="K74" s="36"/>
      <c r="L74" s="28"/>
      <c r="M74" s="29"/>
      <c r="N74" s="37"/>
      <c r="O74" s="29"/>
      <c r="P74" s="29"/>
      <c r="Q74" s="67"/>
      <c r="R74" s="67"/>
      <c r="S74" s="29"/>
    </row>
    <row r="75" spans="1:19" ht="16.5">
      <c r="A75" s="35"/>
      <c r="B75" s="29"/>
      <c r="C75" s="36"/>
      <c r="D75" s="36"/>
      <c r="E75" s="36"/>
      <c r="F75" s="36"/>
      <c r="G75" s="36"/>
      <c r="H75" s="36"/>
      <c r="I75" s="36"/>
      <c r="J75" s="36"/>
      <c r="K75" s="36"/>
      <c r="L75" s="28"/>
      <c r="M75" s="29"/>
      <c r="N75" s="37"/>
      <c r="O75" s="29"/>
      <c r="P75" s="29"/>
      <c r="Q75" s="67"/>
      <c r="R75" s="67"/>
      <c r="S75" s="29"/>
    </row>
    <row r="76" spans="1:19" ht="16.5">
      <c r="A76" s="35"/>
      <c r="B76" s="29"/>
      <c r="C76" s="36"/>
      <c r="D76" s="36"/>
      <c r="E76" s="36"/>
      <c r="F76" s="36"/>
      <c r="G76" s="36"/>
      <c r="H76" s="36"/>
      <c r="I76" s="36"/>
      <c r="J76" s="36"/>
      <c r="K76" s="36"/>
      <c r="L76" s="28"/>
      <c r="M76" s="29"/>
      <c r="N76" s="37"/>
      <c r="O76" s="29"/>
      <c r="P76" s="29"/>
      <c r="Q76" s="67"/>
      <c r="R76" s="67"/>
      <c r="S76" s="29"/>
    </row>
    <row r="77" spans="1:19" ht="16.5">
      <c r="A77" s="35"/>
      <c r="B77" s="29"/>
      <c r="C77" s="36"/>
      <c r="D77" s="36"/>
      <c r="E77" s="36"/>
      <c r="F77" s="36"/>
      <c r="G77" s="36"/>
      <c r="H77" s="36"/>
      <c r="I77" s="36"/>
      <c r="J77" s="36"/>
      <c r="K77" s="36"/>
      <c r="L77" s="28"/>
      <c r="M77" s="29"/>
      <c r="N77" s="37"/>
      <c r="O77" s="29"/>
      <c r="P77" s="29"/>
      <c r="Q77" s="67"/>
      <c r="R77" s="67"/>
      <c r="S77" s="29"/>
    </row>
    <row r="78" spans="1:19" ht="16.5">
      <c r="A78" s="35"/>
      <c r="B78" s="29"/>
      <c r="C78" s="36"/>
      <c r="D78" s="36"/>
      <c r="E78" s="36"/>
      <c r="F78" s="36"/>
      <c r="G78" s="36"/>
      <c r="H78" s="36"/>
      <c r="I78" s="36"/>
      <c r="J78" s="36"/>
      <c r="K78" s="36"/>
      <c r="L78" s="28"/>
      <c r="M78" s="29"/>
      <c r="N78" s="37"/>
      <c r="O78" s="29"/>
      <c r="P78" s="29"/>
      <c r="Q78" s="67"/>
      <c r="R78" s="67"/>
      <c r="S78" s="29"/>
    </row>
    <row r="79" spans="1:19" ht="16.5">
      <c r="A79" s="35"/>
      <c r="B79" s="29"/>
      <c r="C79" s="36"/>
      <c r="D79" s="36"/>
      <c r="E79" s="36"/>
      <c r="F79" s="36"/>
      <c r="G79" s="36"/>
      <c r="H79" s="36"/>
      <c r="I79" s="36"/>
      <c r="J79" s="36"/>
      <c r="K79" s="36"/>
      <c r="L79" s="28"/>
      <c r="M79" s="29"/>
      <c r="N79" s="37"/>
      <c r="O79" s="29"/>
      <c r="P79" s="29"/>
      <c r="Q79" s="67"/>
      <c r="R79" s="67"/>
      <c r="S79" s="29"/>
    </row>
    <row r="80" spans="1:19" ht="16.5">
      <c r="A80" s="35"/>
      <c r="B80" s="29"/>
      <c r="C80" s="36"/>
      <c r="D80" s="36"/>
      <c r="E80" s="36"/>
      <c r="F80" s="36"/>
      <c r="G80" s="36"/>
      <c r="H80" s="36"/>
      <c r="I80" s="36"/>
      <c r="J80" s="36"/>
      <c r="K80" s="36"/>
      <c r="L80" s="28"/>
      <c r="M80" s="29"/>
      <c r="N80" s="37"/>
      <c r="O80" s="29"/>
      <c r="P80" s="29"/>
      <c r="Q80" s="67"/>
      <c r="R80" s="67"/>
      <c r="S80" s="29"/>
    </row>
    <row r="81" spans="1:19" ht="16.5">
      <c r="A81" s="35"/>
      <c r="B81" s="29"/>
      <c r="C81" s="36"/>
      <c r="D81" s="36"/>
      <c r="E81" s="36"/>
      <c r="F81" s="36"/>
      <c r="G81" s="36"/>
      <c r="H81" s="36"/>
      <c r="I81" s="36"/>
      <c r="J81" s="36"/>
      <c r="K81" s="36"/>
      <c r="L81" s="28"/>
      <c r="M81" s="29"/>
      <c r="N81" s="37"/>
      <c r="O81" s="29"/>
      <c r="P81" s="29"/>
      <c r="Q81" s="67"/>
      <c r="R81" s="67"/>
      <c r="S81" s="29"/>
    </row>
    <row r="82" spans="1:19" ht="16.5">
      <c r="A82" s="35"/>
      <c r="B82" s="29"/>
      <c r="C82" s="36"/>
      <c r="D82" s="36"/>
      <c r="E82" s="36"/>
      <c r="F82" s="36"/>
      <c r="G82" s="36"/>
      <c r="H82" s="36"/>
      <c r="I82" s="36"/>
      <c r="J82" s="36"/>
      <c r="K82" s="36"/>
      <c r="L82" s="28"/>
      <c r="M82" s="29"/>
      <c r="N82" s="37"/>
      <c r="O82" s="29"/>
      <c r="P82" s="29"/>
      <c r="Q82" s="67"/>
      <c r="R82" s="67"/>
      <c r="S82" s="29"/>
    </row>
    <row r="83" spans="1:19" ht="16.5">
      <c r="A83" s="35"/>
      <c r="B83" s="29"/>
      <c r="C83" s="36"/>
      <c r="D83" s="36"/>
      <c r="E83" s="36"/>
      <c r="F83" s="36"/>
      <c r="G83" s="36"/>
      <c r="H83" s="36"/>
      <c r="I83" s="36"/>
      <c r="J83" s="36"/>
      <c r="K83" s="36"/>
      <c r="L83" s="28"/>
      <c r="M83" s="29"/>
      <c r="N83" s="37"/>
      <c r="O83" s="29"/>
      <c r="P83" s="29"/>
      <c r="Q83" s="67"/>
      <c r="R83" s="67"/>
      <c r="S83" s="29"/>
    </row>
    <row r="84" spans="1:19" ht="16.5">
      <c r="A84" s="35"/>
      <c r="B84" s="29"/>
      <c r="C84" s="36"/>
      <c r="D84" s="36"/>
      <c r="E84" s="36"/>
      <c r="F84" s="36"/>
      <c r="G84" s="36"/>
      <c r="H84" s="36"/>
      <c r="I84" s="36"/>
      <c r="J84" s="36"/>
      <c r="K84" s="36"/>
      <c r="L84" s="28"/>
      <c r="M84" s="29"/>
      <c r="N84" s="37"/>
      <c r="O84" s="29"/>
      <c r="P84" s="29"/>
      <c r="Q84" s="67"/>
      <c r="R84" s="67"/>
      <c r="S84" s="29"/>
    </row>
    <row r="85" spans="1:19" ht="16.5">
      <c r="A85" s="35"/>
      <c r="B85" s="29"/>
      <c r="C85" s="36"/>
      <c r="D85" s="36"/>
      <c r="E85" s="36"/>
      <c r="F85" s="36"/>
      <c r="G85" s="36"/>
      <c r="H85" s="36"/>
      <c r="I85" s="36"/>
      <c r="J85" s="36"/>
      <c r="K85" s="36"/>
      <c r="L85" s="28"/>
      <c r="M85" s="29"/>
      <c r="N85" s="37"/>
      <c r="O85" s="29"/>
      <c r="P85" s="29"/>
      <c r="Q85" s="67"/>
      <c r="R85" s="67"/>
      <c r="S85" s="29"/>
    </row>
    <row r="86" spans="1:19" ht="16.5">
      <c r="A86" s="35"/>
      <c r="B86" s="29"/>
      <c r="C86" s="36"/>
      <c r="D86" s="36"/>
      <c r="E86" s="36"/>
      <c r="F86" s="36"/>
      <c r="G86" s="36"/>
      <c r="H86" s="36"/>
      <c r="I86" s="36"/>
      <c r="J86" s="36"/>
      <c r="K86" s="36"/>
      <c r="L86" s="28"/>
      <c r="M86" s="29"/>
      <c r="N86" s="37"/>
      <c r="O86" s="29"/>
      <c r="P86" s="29"/>
      <c r="Q86" s="67"/>
      <c r="R86" s="67"/>
      <c r="S86" s="29"/>
    </row>
    <row r="87" spans="1:19" ht="16.5">
      <c r="A87" s="35"/>
      <c r="B87" s="29"/>
      <c r="C87" s="36"/>
      <c r="D87" s="36"/>
      <c r="E87" s="36"/>
      <c r="F87" s="36"/>
      <c r="G87" s="36"/>
      <c r="H87" s="36"/>
      <c r="I87" s="36"/>
      <c r="J87" s="36"/>
      <c r="K87" s="36"/>
      <c r="L87" s="28"/>
      <c r="M87" s="29"/>
      <c r="N87" s="37"/>
      <c r="O87" s="29"/>
      <c r="P87" s="29"/>
      <c r="Q87" s="67"/>
      <c r="R87" s="67"/>
      <c r="S87" s="29"/>
    </row>
    <row r="88" spans="1:19" ht="16.5">
      <c r="A88" s="35"/>
      <c r="B88" s="29"/>
      <c r="C88" s="36"/>
      <c r="D88" s="36"/>
      <c r="E88" s="36"/>
      <c r="F88" s="36"/>
      <c r="G88" s="36"/>
      <c r="H88" s="36"/>
      <c r="I88" s="36"/>
      <c r="J88" s="36"/>
      <c r="K88" s="36"/>
      <c r="L88" s="28"/>
      <c r="M88" s="29"/>
      <c r="N88" s="37"/>
      <c r="O88" s="29"/>
      <c r="P88" s="29"/>
      <c r="Q88" s="67"/>
      <c r="R88" s="67"/>
      <c r="S88" s="29"/>
    </row>
    <row r="89" spans="1:19" ht="16.5">
      <c r="A89" s="35"/>
      <c r="B89" s="29"/>
      <c r="C89" s="36"/>
      <c r="D89" s="36"/>
      <c r="E89" s="36"/>
      <c r="F89" s="36"/>
      <c r="G89" s="36"/>
      <c r="H89" s="36"/>
      <c r="I89" s="36"/>
      <c r="J89" s="36"/>
      <c r="K89" s="36"/>
      <c r="L89" s="28"/>
      <c r="M89" s="29"/>
      <c r="N89" s="37"/>
      <c r="O89" s="29"/>
      <c r="P89" s="29"/>
      <c r="Q89" s="67"/>
      <c r="R89" s="67"/>
      <c r="S89" s="29"/>
    </row>
    <row r="90" spans="1:19" ht="16.5">
      <c r="A90" s="35"/>
      <c r="B90" s="29"/>
      <c r="C90" s="36"/>
      <c r="D90" s="36"/>
      <c r="E90" s="36"/>
      <c r="F90" s="36"/>
      <c r="G90" s="36"/>
      <c r="H90" s="36"/>
      <c r="I90" s="36"/>
      <c r="J90" s="36"/>
      <c r="K90" s="36"/>
      <c r="L90" s="28"/>
      <c r="M90" s="29"/>
      <c r="N90" s="37"/>
      <c r="O90" s="29"/>
      <c r="P90" s="29"/>
      <c r="Q90" s="67"/>
      <c r="R90" s="67"/>
      <c r="S90" s="29"/>
    </row>
    <row r="91" spans="1:19" ht="16.5">
      <c r="A91" s="35"/>
      <c r="B91" s="29"/>
      <c r="C91" s="36"/>
      <c r="D91" s="36"/>
      <c r="E91" s="36"/>
      <c r="F91" s="36"/>
      <c r="G91" s="36"/>
      <c r="H91" s="36"/>
      <c r="I91" s="36"/>
      <c r="J91" s="36"/>
      <c r="K91" s="36"/>
      <c r="L91" s="28"/>
      <c r="M91" s="29"/>
      <c r="N91" s="37"/>
      <c r="O91" s="29"/>
      <c r="P91" s="29"/>
      <c r="Q91" s="67"/>
      <c r="R91" s="67"/>
      <c r="S91" s="29"/>
    </row>
    <row r="92" spans="1:19" ht="16.5">
      <c r="A92" s="35"/>
      <c r="B92" s="29"/>
      <c r="C92" s="36"/>
      <c r="D92" s="36"/>
      <c r="E92" s="36"/>
      <c r="F92" s="36"/>
      <c r="G92" s="36"/>
      <c r="H92" s="36"/>
      <c r="I92" s="36"/>
      <c r="J92" s="36"/>
      <c r="K92" s="36"/>
      <c r="L92" s="28"/>
      <c r="M92" s="29"/>
      <c r="N92" s="37"/>
      <c r="O92" s="29"/>
      <c r="P92" s="29"/>
      <c r="Q92" s="67"/>
      <c r="R92" s="67"/>
      <c r="S92" s="29"/>
    </row>
    <row r="93" spans="1:19" ht="16.5">
      <c r="A93" s="35"/>
      <c r="B93" s="29"/>
      <c r="C93" s="36"/>
      <c r="D93" s="36"/>
      <c r="E93" s="36"/>
      <c r="F93" s="36"/>
      <c r="G93" s="36"/>
      <c r="H93" s="36"/>
      <c r="I93" s="36"/>
      <c r="J93" s="36"/>
      <c r="K93" s="36"/>
      <c r="L93" s="28"/>
      <c r="M93" s="29"/>
      <c r="N93" s="37"/>
      <c r="O93" s="29"/>
      <c r="P93" s="29"/>
      <c r="Q93" s="67"/>
      <c r="R93" s="67"/>
      <c r="S93" s="29"/>
    </row>
    <row r="94" spans="1:19" ht="16.5">
      <c r="A94" s="35"/>
      <c r="B94" s="29"/>
      <c r="C94" s="36"/>
      <c r="D94" s="36"/>
      <c r="E94" s="36"/>
      <c r="F94" s="36"/>
      <c r="G94" s="36"/>
      <c r="H94" s="36"/>
      <c r="I94" s="36"/>
      <c r="J94" s="36"/>
      <c r="K94" s="36"/>
      <c r="L94" s="28"/>
      <c r="M94" s="29"/>
      <c r="N94" s="37"/>
      <c r="O94" s="29"/>
      <c r="P94" s="29"/>
      <c r="Q94" s="67"/>
      <c r="R94" s="67"/>
      <c r="S94" s="29"/>
    </row>
    <row r="95" spans="1:19" ht="16.5">
      <c r="A95" s="35"/>
      <c r="B95" s="29"/>
      <c r="C95" s="36"/>
      <c r="D95" s="36"/>
      <c r="E95" s="36"/>
      <c r="F95" s="36"/>
      <c r="G95" s="36"/>
      <c r="H95" s="36"/>
      <c r="I95" s="36"/>
      <c r="J95" s="36"/>
      <c r="K95" s="36"/>
      <c r="L95" s="28"/>
      <c r="M95" s="29"/>
      <c r="N95" s="37"/>
      <c r="O95" s="29"/>
      <c r="P95" s="29"/>
      <c r="Q95" s="67"/>
      <c r="R95" s="67"/>
      <c r="S95" s="29"/>
    </row>
    <row r="96" spans="1:19" ht="16.5">
      <c r="A96" s="35"/>
      <c r="B96" s="29"/>
      <c r="C96" s="36"/>
      <c r="D96" s="36"/>
      <c r="E96" s="36"/>
      <c r="F96" s="36"/>
      <c r="G96" s="36"/>
      <c r="H96" s="36"/>
      <c r="I96" s="36"/>
      <c r="J96" s="36"/>
      <c r="K96" s="36"/>
      <c r="L96" s="28"/>
      <c r="M96" s="29"/>
      <c r="N96" s="37"/>
      <c r="O96" s="29"/>
      <c r="P96" s="29"/>
      <c r="Q96" s="67"/>
      <c r="R96" s="67"/>
      <c r="S96" s="29"/>
    </row>
    <row r="97" spans="1:19" ht="16.5">
      <c r="A97" s="35"/>
      <c r="B97" s="29"/>
      <c r="C97" s="36"/>
      <c r="D97" s="36"/>
      <c r="E97" s="36"/>
      <c r="F97" s="36"/>
      <c r="G97" s="36"/>
      <c r="H97" s="36"/>
      <c r="I97" s="36"/>
      <c r="J97" s="36"/>
      <c r="K97" s="36"/>
      <c r="L97" s="28"/>
      <c r="M97" s="29"/>
      <c r="N97" s="37"/>
      <c r="O97" s="29"/>
      <c r="P97" s="29"/>
      <c r="Q97" s="67"/>
      <c r="R97" s="67"/>
      <c r="S97" s="29"/>
    </row>
    <row r="98" spans="1:19" ht="16.5">
      <c r="A98" s="35"/>
      <c r="B98" s="29"/>
      <c r="C98" s="36"/>
      <c r="D98" s="36"/>
      <c r="E98" s="36"/>
      <c r="F98" s="36"/>
      <c r="G98" s="36"/>
      <c r="H98" s="36"/>
      <c r="I98" s="36"/>
      <c r="J98" s="36"/>
      <c r="K98" s="36"/>
      <c r="L98" s="28"/>
      <c r="M98" s="29"/>
      <c r="N98" s="37"/>
      <c r="O98" s="29"/>
      <c r="P98" s="29"/>
      <c r="Q98" s="67"/>
      <c r="R98" s="67"/>
      <c r="S98" s="29"/>
    </row>
    <row r="99" spans="1:19" ht="16.5">
      <c r="A99" s="35"/>
      <c r="B99" s="29"/>
      <c r="C99" s="36"/>
      <c r="D99" s="36"/>
      <c r="E99" s="36"/>
      <c r="F99" s="36"/>
      <c r="G99" s="36"/>
      <c r="H99" s="36"/>
      <c r="I99" s="36"/>
      <c r="J99" s="36"/>
      <c r="K99" s="36"/>
      <c r="L99" s="28"/>
      <c r="M99" s="29"/>
      <c r="N99" s="37"/>
      <c r="O99" s="29"/>
      <c r="P99" s="29"/>
      <c r="Q99" s="67"/>
      <c r="R99" s="67"/>
      <c r="S99" s="29"/>
    </row>
    <row r="100" spans="1:19" ht="16.5">
      <c r="A100" s="35"/>
      <c r="B100" s="29"/>
      <c r="C100" s="36"/>
      <c r="D100" s="36"/>
      <c r="E100" s="36"/>
      <c r="F100" s="36"/>
      <c r="G100" s="36"/>
      <c r="H100" s="36"/>
      <c r="I100" s="36"/>
      <c r="J100" s="36"/>
      <c r="K100" s="36"/>
      <c r="L100" s="28"/>
      <c r="M100" s="29"/>
      <c r="N100" s="37"/>
      <c r="O100" s="29"/>
      <c r="P100" s="29"/>
      <c r="Q100" s="67"/>
      <c r="R100" s="67"/>
      <c r="S100" s="29"/>
    </row>
    <row r="101" spans="1:19" ht="16.5">
      <c r="A101" s="35"/>
      <c r="B101" s="29"/>
      <c r="C101" s="36"/>
      <c r="D101" s="36"/>
      <c r="E101" s="36"/>
      <c r="F101" s="36"/>
      <c r="G101" s="36"/>
      <c r="H101" s="36"/>
      <c r="I101" s="36"/>
      <c r="J101" s="36"/>
      <c r="K101" s="36"/>
      <c r="L101" s="28"/>
      <c r="M101" s="29"/>
      <c r="N101" s="37"/>
      <c r="O101" s="29"/>
      <c r="P101" s="29"/>
      <c r="Q101" s="67"/>
      <c r="R101" s="67"/>
      <c r="S101" s="29"/>
    </row>
    <row r="102" spans="1:19" ht="16.5">
      <c r="A102" s="35"/>
      <c r="B102" s="29"/>
      <c r="C102" s="36"/>
      <c r="D102" s="36"/>
      <c r="E102" s="36"/>
      <c r="F102" s="36"/>
      <c r="G102" s="36"/>
      <c r="H102" s="36"/>
      <c r="I102" s="36"/>
      <c r="J102" s="36"/>
      <c r="K102" s="36"/>
      <c r="L102" s="28"/>
      <c r="M102" s="29"/>
      <c r="N102" s="37"/>
      <c r="O102" s="29"/>
      <c r="P102" s="29"/>
      <c r="Q102" s="67"/>
      <c r="R102" s="67"/>
      <c r="S102" s="29"/>
    </row>
    <row r="103" spans="1:19" ht="16.5">
      <c r="A103" s="35"/>
      <c r="B103" s="29"/>
      <c r="C103" s="36"/>
      <c r="D103" s="36"/>
      <c r="E103" s="36"/>
      <c r="F103" s="36"/>
      <c r="G103" s="36"/>
      <c r="H103" s="36"/>
      <c r="I103" s="36"/>
      <c r="J103" s="36"/>
      <c r="K103" s="36"/>
      <c r="L103" s="28"/>
      <c r="M103" s="29"/>
      <c r="N103" s="37"/>
      <c r="O103" s="29"/>
      <c r="P103" s="29"/>
      <c r="Q103" s="67"/>
      <c r="R103" s="67"/>
      <c r="S103" s="29"/>
    </row>
    <row r="104" spans="1:19" ht="16.5">
      <c r="A104" s="35"/>
      <c r="B104" s="29"/>
      <c r="C104" s="36"/>
      <c r="D104" s="36"/>
      <c r="E104" s="36"/>
      <c r="F104" s="36"/>
      <c r="G104" s="36"/>
      <c r="H104" s="36"/>
      <c r="I104" s="36"/>
      <c r="J104" s="36"/>
      <c r="K104" s="36"/>
      <c r="L104" s="28"/>
      <c r="M104" s="29"/>
      <c r="N104" s="37"/>
      <c r="O104" s="29"/>
      <c r="P104" s="29"/>
      <c r="Q104" s="67"/>
      <c r="R104" s="67"/>
      <c r="S104" s="29"/>
    </row>
    <row r="105" spans="1:19" ht="16.5">
      <c r="A105" s="35"/>
      <c r="B105" s="29"/>
      <c r="C105" s="36"/>
      <c r="D105" s="36"/>
      <c r="E105" s="36"/>
      <c r="F105" s="36"/>
      <c r="G105" s="36"/>
      <c r="H105" s="36"/>
      <c r="I105" s="36"/>
      <c r="J105" s="36"/>
      <c r="K105" s="36"/>
      <c r="L105" s="28"/>
      <c r="M105" s="29"/>
      <c r="N105" s="37"/>
      <c r="O105" s="29"/>
      <c r="P105" s="29"/>
      <c r="Q105" s="67"/>
      <c r="R105" s="67"/>
      <c r="S105" s="29"/>
    </row>
    <row r="106" spans="1:19" ht="16.5">
      <c r="A106" s="35"/>
      <c r="B106" s="29"/>
      <c r="C106" s="36"/>
      <c r="D106" s="36"/>
      <c r="E106" s="36"/>
      <c r="F106" s="36"/>
      <c r="G106" s="36"/>
      <c r="H106" s="36"/>
      <c r="I106" s="36"/>
      <c r="J106" s="36"/>
      <c r="K106" s="36"/>
      <c r="L106" s="28"/>
      <c r="M106" s="29"/>
      <c r="N106" s="37"/>
      <c r="O106" s="29"/>
      <c r="P106" s="29"/>
      <c r="Q106" s="67"/>
      <c r="R106" s="67"/>
      <c r="S106" s="29"/>
    </row>
    <row r="107" spans="1:19" ht="16.5">
      <c r="A107" s="35"/>
      <c r="B107" s="29"/>
      <c r="C107" s="36"/>
      <c r="D107" s="36"/>
      <c r="E107" s="36"/>
      <c r="F107" s="36"/>
      <c r="G107" s="36"/>
      <c r="H107" s="36"/>
      <c r="I107" s="36"/>
      <c r="J107" s="36"/>
      <c r="K107" s="36"/>
      <c r="L107" s="28"/>
      <c r="M107" s="29"/>
      <c r="N107" s="37"/>
      <c r="O107" s="29"/>
      <c r="P107" s="29"/>
      <c r="Q107" s="67"/>
      <c r="R107" s="67"/>
      <c r="S107" s="29"/>
    </row>
    <row r="108" spans="1:19" ht="16.5">
      <c r="A108" s="35"/>
      <c r="B108" s="29"/>
      <c r="C108" s="36"/>
      <c r="D108" s="36"/>
      <c r="E108" s="36"/>
      <c r="F108" s="36"/>
      <c r="G108" s="36"/>
      <c r="H108" s="36"/>
      <c r="I108" s="36"/>
      <c r="J108" s="36"/>
      <c r="K108" s="36"/>
      <c r="L108" s="28"/>
      <c r="M108" s="29"/>
      <c r="N108" s="37"/>
      <c r="O108" s="29"/>
      <c r="P108" s="29"/>
      <c r="Q108" s="67"/>
      <c r="R108" s="67"/>
      <c r="S108" s="29"/>
    </row>
    <row r="109" spans="1:19" ht="16.5">
      <c r="A109" s="35"/>
      <c r="B109" s="29"/>
      <c r="C109" s="36"/>
      <c r="D109" s="36"/>
      <c r="E109" s="36"/>
      <c r="F109" s="36"/>
      <c r="G109" s="36"/>
      <c r="H109" s="36"/>
      <c r="I109" s="36"/>
      <c r="J109" s="36"/>
      <c r="K109" s="36"/>
      <c r="L109" s="28"/>
      <c r="M109" s="29"/>
      <c r="N109" s="37"/>
      <c r="O109" s="29"/>
      <c r="P109" s="29"/>
      <c r="Q109" s="67"/>
      <c r="R109" s="67"/>
      <c r="S109" s="29"/>
    </row>
    <row r="110" spans="1:19" ht="16.5">
      <c r="A110" s="35"/>
      <c r="B110" s="29"/>
      <c r="C110" s="36"/>
      <c r="D110" s="36"/>
      <c r="E110" s="36"/>
      <c r="F110" s="36"/>
      <c r="G110" s="36"/>
      <c r="H110" s="36"/>
      <c r="I110" s="36"/>
      <c r="J110" s="36"/>
      <c r="K110" s="36"/>
      <c r="L110" s="28"/>
      <c r="M110" s="29"/>
      <c r="N110" s="37"/>
      <c r="O110" s="29"/>
      <c r="P110" s="29"/>
      <c r="Q110" s="67"/>
      <c r="R110" s="67"/>
      <c r="S110" s="29"/>
    </row>
    <row r="111" spans="1:19" ht="16.5">
      <c r="A111" s="35"/>
      <c r="B111" s="29"/>
      <c r="C111" s="36"/>
      <c r="D111" s="36"/>
      <c r="E111" s="36"/>
      <c r="F111" s="36"/>
      <c r="G111" s="36"/>
      <c r="H111" s="36"/>
      <c r="I111" s="36"/>
      <c r="J111" s="36"/>
      <c r="K111" s="36"/>
      <c r="L111" s="28"/>
      <c r="M111" s="29"/>
      <c r="N111" s="37"/>
      <c r="O111" s="29"/>
      <c r="P111" s="29"/>
      <c r="Q111" s="67"/>
      <c r="R111" s="67"/>
      <c r="S111" s="29"/>
    </row>
    <row r="112" spans="1:19" ht="16.5">
      <c r="A112" s="35"/>
      <c r="B112" s="29"/>
      <c r="C112" s="36"/>
      <c r="D112" s="36"/>
      <c r="E112" s="36"/>
      <c r="F112" s="36"/>
      <c r="G112" s="36"/>
      <c r="H112" s="36"/>
      <c r="I112" s="36"/>
      <c r="J112" s="36"/>
      <c r="K112" s="36"/>
      <c r="L112" s="28"/>
      <c r="M112" s="29"/>
      <c r="N112" s="37"/>
      <c r="O112" s="29"/>
      <c r="P112" s="29"/>
      <c r="Q112" s="67"/>
      <c r="R112" s="67"/>
      <c r="S112" s="29"/>
    </row>
    <row r="113" spans="1:19" ht="16.5">
      <c r="A113" s="35"/>
      <c r="B113" s="29"/>
      <c r="C113" s="36"/>
      <c r="D113" s="36"/>
      <c r="E113" s="36"/>
      <c r="F113" s="36"/>
      <c r="G113" s="36"/>
      <c r="H113" s="36"/>
      <c r="I113" s="36"/>
      <c r="J113" s="36"/>
      <c r="K113" s="36"/>
      <c r="L113" s="28"/>
      <c r="M113" s="29"/>
      <c r="N113" s="37"/>
      <c r="O113" s="29"/>
      <c r="P113" s="29"/>
      <c r="Q113" s="67"/>
      <c r="R113" s="67"/>
      <c r="S113" s="29"/>
    </row>
    <row r="114" spans="1:19" ht="16.5">
      <c r="A114" s="35"/>
      <c r="B114" s="29"/>
      <c r="C114" s="36"/>
      <c r="D114" s="36"/>
      <c r="E114" s="36"/>
      <c r="F114" s="36"/>
      <c r="G114" s="36"/>
      <c r="H114" s="36"/>
      <c r="I114" s="36"/>
      <c r="J114" s="36"/>
      <c r="K114" s="36"/>
      <c r="L114" s="28"/>
      <c r="M114" s="29"/>
      <c r="N114" s="37"/>
      <c r="O114" s="29"/>
      <c r="P114" s="29"/>
      <c r="Q114" s="67"/>
      <c r="R114" s="67"/>
      <c r="S114" s="29"/>
    </row>
    <row r="115" spans="1:19" ht="16.5">
      <c r="A115" s="35"/>
      <c r="B115" s="29"/>
      <c r="C115" s="36"/>
      <c r="D115" s="36"/>
      <c r="E115" s="36"/>
      <c r="F115" s="36"/>
      <c r="G115" s="36"/>
      <c r="H115" s="36"/>
      <c r="I115" s="36"/>
      <c r="J115" s="36"/>
      <c r="K115" s="36"/>
      <c r="L115" s="28"/>
      <c r="M115" s="29"/>
      <c r="N115" s="37"/>
      <c r="O115" s="29"/>
      <c r="P115" s="29"/>
      <c r="Q115" s="67"/>
      <c r="R115" s="67"/>
      <c r="S115" s="29"/>
    </row>
    <row r="116" spans="1:19" ht="16.5">
      <c r="A116" s="35"/>
      <c r="B116" s="29"/>
      <c r="C116" s="36"/>
      <c r="D116" s="36"/>
      <c r="E116" s="36"/>
      <c r="F116" s="36"/>
      <c r="G116" s="36"/>
      <c r="H116" s="36"/>
      <c r="I116" s="36"/>
      <c r="J116" s="36"/>
      <c r="K116" s="36"/>
      <c r="L116" s="28"/>
      <c r="M116" s="29"/>
      <c r="N116" s="37"/>
      <c r="O116" s="29"/>
      <c r="P116" s="29"/>
      <c r="Q116" s="67"/>
      <c r="R116" s="67"/>
      <c r="S116" s="29"/>
    </row>
    <row r="117" spans="1:19" ht="16.5">
      <c r="A117" s="35"/>
      <c r="B117" s="29"/>
      <c r="C117" s="36"/>
      <c r="D117" s="36"/>
      <c r="E117" s="36"/>
      <c r="F117" s="36"/>
      <c r="G117" s="36"/>
      <c r="H117" s="36"/>
      <c r="I117" s="36"/>
      <c r="J117" s="36"/>
      <c r="K117" s="36"/>
      <c r="L117" s="28"/>
      <c r="M117" s="29"/>
      <c r="N117" s="37"/>
      <c r="O117" s="29"/>
      <c r="P117" s="29"/>
      <c r="Q117" s="67"/>
      <c r="R117" s="67"/>
      <c r="S117" s="29"/>
    </row>
    <row r="118" spans="1:19" ht="16.5">
      <c r="A118" s="35"/>
      <c r="B118" s="29"/>
      <c r="C118" s="36"/>
      <c r="D118" s="36"/>
      <c r="E118" s="36"/>
      <c r="F118" s="36"/>
      <c r="G118" s="36"/>
      <c r="H118" s="36"/>
      <c r="I118" s="36"/>
      <c r="J118" s="36"/>
      <c r="K118" s="36"/>
      <c r="L118" s="28"/>
      <c r="M118" s="29"/>
      <c r="N118" s="37"/>
      <c r="O118" s="29"/>
      <c r="P118" s="29"/>
      <c r="Q118" s="67"/>
      <c r="R118" s="67"/>
      <c r="S118" s="29"/>
    </row>
    <row r="119" spans="1:19" ht="16.5">
      <c r="A119" s="35"/>
      <c r="B119" s="29"/>
      <c r="C119" s="36"/>
      <c r="D119" s="36"/>
      <c r="E119" s="36"/>
      <c r="F119" s="36"/>
      <c r="G119" s="36"/>
      <c r="H119" s="36"/>
      <c r="I119" s="36"/>
      <c r="J119" s="36"/>
      <c r="K119" s="36"/>
      <c r="L119" s="28"/>
      <c r="M119" s="29"/>
      <c r="N119" s="37"/>
      <c r="O119" s="29"/>
      <c r="P119" s="29"/>
      <c r="Q119" s="67"/>
      <c r="R119" s="67"/>
      <c r="S119" s="29"/>
    </row>
    <row r="120" spans="1:19" ht="16.5">
      <c r="A120" s="35"/>
      <c r="B120" s="29"/>
      <c r="C120" s="36"/>
      <c r="D120" s="36"/>
      <c r="E120" s="36"/>
      <c r="F120" s="36"/>
      <c r="G120" s="36"/>
      <c r="H120" s="36"/>
      <c r="I120" s="36"/>
      <c r="J120" s="36"/>
      <c r="K120" s="36"/>
      <c r="L120" s="28"/>
      <c r="M120" s="29"/>
      <c r="N120" s="37"/>
      <c r="O120" s="29"/>
      <c r="P120" s="29"/>
      <c r="Q120" s="67"/>
      <c r="R120" s="67"/>
      <c r="S120" s="29"/>
    </row>
    <row r="121" spans="1:19" ht="16.5">
      <c r="A121" s="35"/>
      <c r="B121" s="29"/>
      <c r="C121" s="36"/>
      <c r="D121" s="36"/>
      <c r="E121" s="36"/>
      <c r="F121" s="36"/>
      <c r="G121" s="36"/>
      <c r="H121" s="36"/>
      <c r="I121" s="36"/>
      <c r="J121" s="36"/>
      <c r="K121" s="36"/>
      <c r="L121" s="28"/>
      <c r="M121" s="29"/>
      <c r="N121" s="37"/>
      <c r="O121" s="29"/>
      <c r="P121" s="29"/>
      <c r="Q121" s="67"/>
      <c r="R121" s="67"/>
      <c r="S121" s="29"/>
    </row>
    <row r="122" spans="1:19" ht="16.5">
      <c r="A122" s="35"/>
      <c r="B122" s="29"/>
      <c r="C122" s="36"/>
      <c r="D122" s="36"/>
      <c r="E122" s="36"/>
      <c r="F122" s="36"/>
      <c r="G122" s="36"/>
      <c r="H122" s="36"/>
      <c r="I122" s="36"/>
      <c r="J122" s="36"/>
      <c r="K122" s="36"/>
      <c r="L122" s="28"/>
      <c r="M122" s="29"/>
      <c r="N122" s="37"/>
      <c r="O122" s="29"/>
      <c r="P122" s="29"/>
      <c r="Q122" s="67"/>
      <c r="R122" s="67"/>
      <c r="S122" s="29"/>
    </row>
    <row r="123" spans="1:19" ht="16.5">
      <c r="A123" s="35"/>
      <c r="B123" s="29"/>
      <c r="C123" s="36"/>
      <c r="D123" s="36"/>
      <c r="E123" s="36"/>
      <c r="F123" s="36"/>
      <c r="G123" s="36"/>
      <c r="H123" s="36"/>
      <c r="I123" s="36"/>
      <c r="J123" s="36"/>
      <c r="K123" s="36"/>
      <c r="L123" s="28"/>
      <c r="M123" s="29"/>
      <c r="N123" s="37"/>
      <c r="O123" s="29"/>
      <c r="P123" s="29"/>
      <c r="Q123" s="67"/>
      <c r="R123" s="67"/>
      <c r="S123" s="29"/>
    </row>
    <row r="124" spans="1:19" ht="16.5">
      <c r="A124" s="35"/>
      <c r="B124" s="29"/>
      <c r="C124" s="36"/>
      <c r="D124" s="36"/>
      <c r="E124" s="36"/>
      <c r="F124" s="36"/>
      <c r="G124" s="36"/>
      <c r="H124" s="36"/>
      <c r="I124" s="36"/>
      <c r="J124" s="36"/>
      <c r="K124" s="36"/>
      <c r="L124" s="28"/>
      <c r="M124" s="29"/>
      <c r="N124" s="37"/>
      <c r="O124" s="29"/>
      <c r="P124" s="29"/>
      <c r="Q124" s="67"/>
      <c r="R124" s="67"/>
      <c r="S124" s="29"/>
    </row>
    <row r="125" spans="1:19" ht="16.5">
      <c r="A125" s="35"/>
      <c r="B125" s="29"/>
      <c r="C125" s="36"/>
      <c r="D125" s="36"/>
      <c r="E125" s="36"/>
      <c r="F125" s="36"/>
      <c r="G125" s="36"/>
      <c r="H125" s="36"/>
      <c r="I125" s="36"/>
      <c r="J125" s="36"/>
      <c r="K125" s="36"/>
      <c r="L125" s="28"/>
      <c r="M125" s="29"/>
      <c r="N125" s="37"/>
      <c r="O125" s="29"/>
      <c r="P125" s="29"/>
      <c r="Q125" s="67"/>
      <c r="R125" s="67"/>
      <c r="S125" s="29"/>
    </row>
    <row r="126" spans="1:19" ht="16.5">
      <c r="A126" s="35"/>
      <c r="B126" s="29"/>
      <c r="C126" s="36"/>
      <c r="D126" s="36"/>
      <c r="E126" s="36"/>
      <c r="F126" s="36"/>
      <c r="G126" s="36"/>
      <c r="H126" s="36"/>
      <c r="I126" s="36"/>
      <c r="J126" s="36"/>
      <c r="K126" s="36"/>
      <c r="L126" s="28"/>
      <c r="M126" s="29"/>
      <c r="N126" s="37"/>
      <c r="O126" s="29"/>
      <c r="P126" s="29"/>
      <c r="Q126" s="67"/>
      <c r="R126" s="67"/>
      <c r="S126" s="29"/>
    </row>
    <row r="127" spans="1:19" ht="16.5">
      <c r="A127" s="35"/>
      <c r="B127" s="29"/>
      <c r="C127" s="36"/>
      <c r="D127" s="36"/>
      <c r="E127" s="36"/>
      <c r="F127" s="36"/>
      <c r="G127" s="36"/>
      <c r="H127" s="36"/>
      <c r="I127" s="36"/>
      <c r="J127" s="36"/>
      <c r="K127" s="36"/>
      <c r="L127" s="28"/>
      <c r="M127" s="29"/>
      <c r="N127" s="37"/>
      <c r="O127" s="29"/>
      <c r="P127" s="29"/>
      <c r="Q127" s="67"/>
      <c r="R127" s="67"/>
      <c r="S127" s="29"/>
    </row>
    <row r="128" spans="1:19" ht="16.5">
      <c r="A128" s="35"/>
      <c r="B128" s="29"/>
      <c r="C128" s="36"/>
      <c r="D128" s="36"/>
      <c r="E128" s="36"/>
      <c r="F128" s="36"/>
      <c r="G128" s="36"/>
      <c r="H128" s="36"/>
      <c r="I128" s="36"/>
      <c r="J128" s="36"/>
      <c r="K128" s="36"/>
      <c r="L128" s="28"/>
      <c r="M128" s="29"/>
      <c r="N128" s="37"/>
      <c r="O128" s="29"/>
      <c r="P128" s="29"/>
      <c r="Q128" s="67"/>
      <c r="R128" s="67"/>
      <c r="S128" s="29"/>
    </row>
    <row r="129" spans="1:19" ht="16.5">
      <c r="A129" s="35"/>
      <c r="B129" s="29"/>
      <c r="C129" s="36"/>
      <c r="D129" s="36"/>
      <c r="E129" s="36"/>
      <c r="F129" s="36"/>
      <c r="G129" s="36"/>
      <c r="H129" s="36"/>
      <c r="I129" s="36"/>
      <c r="J129" s="36"/>
      <c r="K129" s="36"/>
      <c r="L129" s="28"/>
      <c r="M129" s="29"/>
      <c r="N129" s="37"/>
      <c r="O129" s="29"/>
      <c r="P129" s="29"/>
      <c r="Q129" s="67"/>
      <c r="R129" s="67"/>
      <c r="S129" s="29"/>
    </row>
    <row r="130" spans="1:19" ht="16.5">
      <c r="A130" s="35"/>
      <c r="B130" s="29"/>
      <c r="C130" s="36"/>
      <c r="D130" s="36"/>
      <c r="E130" s="36"/>
      <c r="F130" s="36"/>
      <c r="G130" s="36"/>
      <c r="H130" s="36"/>
      <c r="I130" s="36"/>
      <c r="J130" s="36"/>
      <c r="K130" s="36"/>
      <c r="L130" s="28"/>
      <c r="M130" s="29"/>
      <c r="N130" s="37"/>
      <c r="O130" s="29"/>
      <c r="P130" s="29"/>
      <c r="Q130" s="67"/>
      <c r="R130" s="67"/>
      <c r="S130" s="29"/>
    </row>
    <row r="131" spans="1:19" ht="16.5">
      <c r="A131" s="35"/>
      <c r="B131" s="29"/>
      <c r="C131" s="36"/>
      <c r="D131" s="36"/>
      <c r="E131" s="36"/>
      <c r="F131" s="36"/>
      <c r="G131" s="36"/>
      <c r="H131" s="36"/>
      <c r="I131" s="36"/>
      <c r="J131" s="36"/>
      <c r="K131" s="36"/>
      <c r="L131" s="28"/>
      <c r="M131" s="29"/>
      <c r="N131" s="37"/>
      <c r="O131" s="29"/>
      <c r="P131" s="29"/>
      <c r="Q131" s="67"/>
      <c r="R131" s="67"/>
      <c r="S131" s="29"/>
    </row>
    <row r="132" spans="1:19" ht="16.5">
      <c r="A132" s="35"/>
      <c r="B132" s="29"/>
      <c r="C132" s="36"/>
      <c r="D132" s="36"/>
      <c r="E132" s="36"/>
      <c r="F132" s="36"/>
      <c r="G132" s="36"/>
      <c r="H132" s="36"/>
      <c r="I132" s="36"/>
      <c r="J132" s="36"/>
      <c r="K132" s="36"/>
      <c r="L132" s="28"/>
      <c r="M132" s="29"/>
      <c r="N132" s="37"/>
      <c r="O132" s="29"/>
      <c r="P132" s="29"/>
      <c r="Q132" s="67"/>
      <c r="R132" s="67"/>
      <c r="S132" s="29"/>
    </row>
    <row r="133" spans="1:19" ht="16.5">
      <c r="A133" s="35"/>
      <c r="B133" s="29"/>
      <c r="C133" s="36"/>
      <c r="D133" s="36"/>
      <c r="E133" s="36"/>
      <c r="F133" s="36"/>
      <c r="G133" s="36"/>
      <c r="H133" s="36"/>
      <c r="I133" s="36"/>
      <c r="J133" s="36"/>
      <c r="K133" s="36"/>
      <c r="L133" s="28"/>
      <c r="M133" s="29"/>
      <c r="N133" s="37"/>
      <c r="O133" s="29"/>
      <c r="P133" s="29"/>
      <c r="Q133" s="67"/>
      <c r="R133" s="67"/>
      <c r="S133" s="29"/>
    </row>
    <row r="134" spans="1:19" ht="16.5">
      <c r="A134" s="35"/>
      <c r="B134" s="29"/>
      <c r="C134" s="36"/>
      <c r="D134" s="36"/>
      <c r="E134" s="36"/>
      <c r="F134" s="36"/>
      <c r="G134" s="36"/>
      <c r="H134" s="36"/>
      <c r="I134" s="36"/>
      <c r="J134" s="36"/>
      <c r="K134" s="36"/>
      <c r="L134" s="28"/>
      <c r="M134" s="29"/>
      <c r="N134" s="37"/>
      <c r="O134" s="29"/>
      <c r="P134" s="29"/>
      <c r="Q134" s="67"/>
      <c r="R134" s="67"/>
      <c r="S134" s="29"/>
    </row>
    <row r="135" spans="1:19" ht="16.5">
      <c r="A135" s="35"/>
      <c r="B135" s="29"/>
      <c r="C135" s="36"/>
      <c r="D135" s="36"/>
      <c r="E135" s="36"/>
      <c r="F135" s="36"/>
      <c r="G135" s="36"/>
      <c r="H135" s="36"/>
      <c r="I135" s="36"/>
      <c r="J135" s="36"/>
      <c r="K135" s="36"/>
      <c r="L135" s="28"/>
      <c r="M135" s="29"/>
      <c r="N135" s="37"/>
      <c r="O135" s="29"/>
      <c r="P135" s="29"/>
      <c r="Q135" s="67"/>
      <c r="R135" s="67"/>
      <c r="S135" s="29"/>
    </row>
    <row r="136" spans="1:19" ht="16.5">
      <c r="A136" s="35"/>
      <c r="B136" s="29"/>
      <c r="C136" s="36"/>
      <c r="D136" s="36"/>
      <c r="E136" s="36"/>
      <c r="F136" s="36"/>
      <c r="G136" s="36"/>
      <c r="H136" s="36"/>
      <c r="I136" s="36"/>
      <c r="J136" s="36"/>
      <c r="K136" s="36"/>
      <c r="L136" s="28"/>
      <c r="M136" s="29"/>
      <c r="N136" s="37"/>
      <c r="O136" s="29"/>
      <c r="P136" s="29"/>
      <c r="Q136" s="67"/>
      <c r="R136" s="67"/>
      <c r="S136" s="29"/>
    </row>
    <row r="137" spans="1:19" ht="16.5">
      <c r="A137" s="35"/>
      <c r="B137" s="29"/>
      <c r="C137" s="36"/>
      <c r="D137" s="36"/>
      <c r="E137" s="36"/>
      <c r="F137" s="36"/>
      <c r="G137" s="36"/>
      <c r="H137" s="36"/>
      <c r="I137" s="36"/>
      <c r="J137" s="36"/>
      <c r="K137" s="36"/>
      <c r="L137" s="28"/>
      <c r="M137" s="29"/>
      <c r="N137" s="37"/>
      <c r="O137" s="29"/>
      <c r="P137" s="29"/>
      <c r="Q137" s="67"/>
      <c r="R137" s="67"/>
      <c r="S137" s="29"/>
    </row>
    <row r="138" spans="1:19" ht="16.5">
      <c r="A138" s="35"/>
      <c r="B138" s="29"/>
      <c r="C138" s="36"/>
      <c r="D138" s="36"/>
      <c r="E138" s="36"/>
      <c r="F138" s="36"/>
      <c r="G138" s="36"/>
      <c r="H138" s="36"/>
      <c r="I138" s="36"/>
      <c r="J138" s="36"/>
      <c r="K138" s="36"/>
      <c r="L138" s="28"/>
      <c r="M138" s="29"/>
      <c r="N138" s="37"/>
      <c r="O138" s="29"/>
      <c r="P138" s="29"/>
      <c r="Q138" s="67"/>
      <c r="R138" s="67"/>
      <c r="S138" s="29"/>
    </row>
    <row r="139" spans="1:19" ht="16.5">
      <c r="A139" s="35"/>
      <c r="B139" s="29"/>
      <c r="C139" s="36"/>
      <c r="D139" s="36"/>
      <c r="E139" s="36"/>
      <c r="F139" s="36"/>
      <c r="G139" s="36"/>
      <c r="H139" s="36"/>
      <c r="I139" s="36"/>
      <c r="J139" s="36"/>
      <c r="K139" s="36"/>
      <c r="L139" s="28"/>
      <c r="M139" s="29"/>
      <c r="N139" s="37"/>
      <c r="O139" s="29"/>
      <c r="P139" s="29"/>
      <c r="Q139" s="67"/>
      <c r="R139" s="67"/>
      <c r="S139" s="29"/>
    </row>
    <row r="140" spans="1:19" ht="16.5">
      <c r="A140" s="35"/>
      <c r="B140" s="29"/>
      <c r="C140" s="36"/>
      <c r="D140" s="36"/>
      <c r="E140" s="36"/>
      <c r="F140" s="36"/>
      <c r="G140" s="36"/>
      <c r="H140" s="36"/>
      <c r="I140" s="36"/>
      <c r="J140" s="36"/>
      <c r="K140" s="36"/>
      <c r="L140" s="28"/>
      <c r="M140" s="29"/>
      <c r="N140" s="37"/>
      <c r="O140" s="29"/>
      <c r="P140" s="29"/>
      <c r="Q140" s="67"/>
      <c r="R140" s="67"/>
      <c r="S140" s="29"/>
    </row>
    <row r="141" spans="1:19" ht="16.5">
      <c r="A141" s="35"/>
      <c r="B141" s="29"/>
      <c r="C141" s="36"/>
      <c r="D141" s="36"/>
      <c r="E141" s="36"/>
      <c r="F141" s="36"/>
      <c r="G141" s="36"/>
      <c r="H141" s="36"/>
      <c r="I141" s="36"/>
      <c r="J141" s="36"/>
      <c r="K141" s="36"/>
      <c r="L141" s="28"/>
      <c r="M141" s="29"/>
      <c r="N141" s="37"/>
      <c r="O141" s="29"/>
      <c r="P141" s="29"/>
      <c r="Q141" s="67"/>
      <c r="R141" s="67"/>
      <c r="S141" s="29"/>
    </row>
    <row r="142" spans="1:19" ht="16.5">
      <c r="A142" s="35"/>
      <c r="B142" s="29"/>
      <c r="C142" s="36"/>
      <c r="D142" s="36"/>
      <c r="E142" s="36"/>
      <c r="F142" s="36"/>
      <c r="G142" s="36"/>
      <c r="H142" s="36"/>
      <c r="I142" s="36"/>
      <c r="J142" s="36"/>
      <c r="K142" s="36"/>
      <c r="L142" s="28"/>
      <c r="M142" s="29"/>
      <c r="N142" s="37"/>
      <c r="O142" s="29"/>
      <c r="P142" s="29"/>
      <c r="Q142" s="67"/>
      <c r="R142" s="67"/>
      <c r="S142" s="29"/>
    </row>
    <row r="143" spans="1:19" ht="16.5">
      <c r="A143" s="35"/>
      <c r="B143" s="29"/>
      <c r="C143" s="36"/>
      <c r="D143" s="36"/>
      <c r="E143" s="36"/>
      <c r="F143" s="36"/>
      <c r="G143" s="36"/>
      <c r="H143" s="36"/>
      <c r="I143" s="36"/>
      <c r="J143" s="36"/>
      <c r="K143" s="36"/>
      <c r="L143" s="28"/>
      <c r="M143" s="29"/>
      <c r="N143" s="37"/>
      <c r="O143" s="29"/>
      <c r="P143" s="29"/>
      <c r="Q143" s="67"/>
      <c r="R143" s="67"/>
      <c r="S143" s="29"/>
    </row>
    <row r="144" spans="1:19" ht="16.5">
      <c r="A144" s="35"/>
      <c r="B144" s="29"/>
      <c r="C144" s="36"/>
      <c r="D144" s="36"/>
      <c r="E144" s="36"/>
      <c r="F144" s="36"/>
      <c r="G144" s="36"/>
      <c r="H144" s="36"/>
      <c r="I144" s="36"/>
      <c r="J144" s="36"/>
      <c r="K144" s="36"/>
      <c r="L144" s="28"/>
      <c r="M144" s="29"/>
      <c r="N144" s="37"/>
      <c r="O144" s="29"/>
      <c r="P144" s="29"/>
      <c r="Q144" s="67"/>
      <c r="R144" s="67"/>
      <c r="S144" s="29"/>
    </row>
    <row r="145" spans="1:19" ht="16.5">
      <c r="A145" s="35"/>
      <c r="B145" s="29"/>
      <c r="C145" s="36"/>
      <c r="D145" s="36"/>
      <c r="E145" s="36"/>
      <c r="F145" s="36"/>
      <c r="G145" s="36"/>
      <c r="H145" s="36"/>
      <c r="I145" s="36"/>
      <c r="J145" s="36"/>
      <c r="K145" s="36"/>
      <c r="L145" s="28"/>
      <c r="M145" s="29"/>
      <c r="N145" s="37"/>
      <c r="O145" s="29"/>
      <c r="P145" s="29"/>
      <c r="Q145" s="67"/>
      <c r="R145" s="67"/>
      <c r="S145" s="29"/>
    </row>
    <row r="146" spans="1:19" ht="16.5">
      <c r="A146" s="35"/>
      <c r="B146" s="29"/>
      <c r="C146" s="36"/>
      <c r="D146" s="36"/>
      <c r="E146" s="36"/>
      <c r="F146" s="36"/>
      <c r="G146" s="36"/>
      <c r="H146" s="36"/>
      <c r="I146" s="36"/>
      <c r="J146" s="36"/>
      <c r="K146" s="36"/>
      <c r="L146" s="28"/>
      <c r="M146" s="29"/>
      <c r="N146" s="37"/>
      <c r="O146" s="29"/>
      <c r="P146" s="29"/>
      <c r="Q146" s="67"/>
      <c r="R146" s="67"/>
      <c r="S146" s="29"/>
    </row>
    <row r="147" spans="1:19" ht="16.5">
      <c r="A147" s="35"/>
      <c r="B147" s="29"/>
      <c r="C147" s="36"/>
      <c r="D147" s="36"/>
      <c r="E147" s="36"/>
      <c r="F147" s="36"/>
      <c r="G147" s="36"/>
      <c r="H147" s="36"/>
      <c r="I147" s="36"/>
      <c r="J147" s="36"/>
      <c r="K147" s="36"/>
      <c r="L147" s="28"/>
      <c r="M147" s="29"/>
      <c r="N147" s="37"/>
      <c r="O147" s="29"/>
      <c r="P147" s="29"/>
      <c r="Q147" s="67"/>
      <c r="R147" s="67"/>
      <c r="S147" s="29"/>
    </row>
    <row r="148" spans="1:19" ht="16.5">
      <c r="A148" s="35"/>
      <c r="B148" s="29"/>
      <c r="C148" s="36"/>
      <c r="D148" s="36"/>
      <c r="E148" s="36"/>
      <c r="F148" s="36"/>
      <c r="G148" s="36"/>
      <c r="H148" s="36"/>
      <c r="I148" s="36"/>
      <c r="J148" s="36"/>
      <c r="K148" s="36"/>
      <c r="L148" s="28"/>
      <c r="M148" s="29"/>
      <c r="N148" s="37"/>
      <c r="O148" s="29"/>
      <c r="P148" s="29"/>
      <c r="Q148" s="67"/>
      <c r="R148" s="67"/>
      <c r="S148" s="29"/>
    </row>
    <row r="149" spans="1:19" ht="16.5">
      <c r="A149" s="35"/>
      <c r="B149" s="29"/>
      <c r="C149" s="36"/>
      <c r="D149" s="36"/>
      <c r="E149" s="36"/>
      <c r="F149" s="36"/>
      <c r="G149" s="36"/>
      <c r="H149" s="36"/>
      <c r="I149" s="36"/>
      <c r="J149" s="36"/>
      <c r="K149" s="36"/>
      <c r="L149" s="28"/>
      <c r="M149" s="29"/>
      <c r="N149" s="37"/>
      <c r="O149" s="29"/>
      <c r="P149" s="29"/>
      <c r="Q149" s="67"/>
      <c r="R149" s="67"/>
      <c r="S149" s="29"/>
    </row>
    <row r="150" spans="1:19" ht="16.5">
      <c r="A150" s="35"/>
      <c r="B150" s="29"/>
      <c r="C150" s="36"/>
      <c r="D150" s="36"/>
      <c r="E150" s="36"/>
      <c r="F150" s="36"/>
      <c r="G150" s="36"/>
      <c r="H150" s="36"/>
      <c r="I150" s="36"/>
      <c r="J150" s="36"/>
      <c r="K150" s="36"/>
      <c r="L150" s="28"/>
      <c r="M150" s="29"/>
      <c r="N150" s="37"/>
      <c r="O150" s="29"/>
      <c r="P150" s="29"/>
      <c r="Q150" s="67"/>
      <c r="R150" s="67"/>
      <c r="S150" s="29"/>
    </row>
    <row r="151" spans="1:19" ht="16.5">
      <c r="A151" s="35"/>
      <c r="B151" s="29"/>
      <c r="C151" s="36"/>
      <c r="D151" s="36"/>
      <c r="E151" s="36"/>
      <c r="F151" s="36"/>
      <c r="G151" s="36"/>
      <c r="H151" s="36"/>
      <c r="I151" s="36"/>
      <c r="J151" s="36"/>
      <c r="K151" s="36"/>
      <c r="L151" s="28"/>
      <c r="M151" s="29"/>
      <c r="N151" s="37"/>
      <c r="O151" s="29"/>
      <c r="P151" s="29"/>
      <c r="Q151" s="67"/>
      <c r="R151" s="67"/>
      <c r="S151" s="29"/>
    </row>
    <row r="152" spans="1:19" ht="16.5">
      <c r="A152" s="35"/>
      <c r="B152" s="29"/>
      <c r="C152" s="36"/>
      <c r="D152" s="36"/>
      <c r="E152" s="36"/>
      <c r="F152" s="36"/>
      <c r="G152" s="36"/>
      <c r="H152" s="36"/>
      <c r="I152" s="36"/>
      <c r="J152" s="36"/>
      <c r="K152" s="36"/>
      <c r="L152" s="28"/>
      <c r="M152" s="29"/>
      <c r="N152" s="37"/>
      <c r="O152" s="29"/>
      <c r="P152" s="29"/>
      <c r="Q152" s="67"/>
      <c r="R152" s="67"/>
      <c r="S152" s="29"/>
    </row>
    <row r="153" spans="1:19" ht="16.5">
      <c r="A153" s="35"/>
      <c r="B153" s="29"/>
      <c r="C153" s="36"/>
      <c r="D153" s="36"/>
      <c r="E153" s="36"/>
      <c r="F153" s="36"/>
      <c r="G153" s="36"/>
      <c r="H153" s="36"/>
      <c r="I153" s="36"/>
      <c r="J153" s="36"/>
      <c r="K153" s="36"/>
      <c r="L153" s="28"/>
      <c r="M153" s="29"/>
      <c r="N153" s="37"/>
      <c r="O153" s="29"/>
      <c r="P153" s="29"/>
      <c r="Q153" s="67"/>
      <c r="R153" s="67"/>
      <c r="S153" s="29"/>
    </row>
    <row r="154" spans="1:19" ht="16.5">
      <c r="A154" s="35"/>
      <c r="B154" s="29"/>
      <c r="C154" s="36"/>
      <c r="D154" s="36"/>
      <c r="E154" s="36"/>
      <c r="F154" s="36"/>
      <c r="G154" s="36"/>
      <c r="H154" s="36"/>
      <c r="I154" s="36"/>
      <c r="J154" s="36"/>
      <c r="K154" s="36"/>
      <c r="L154" s="28"/>
      <c r="M154" s="29"/>
      <c r="N154" s="37"/>
      <c r="O154" s="29"/>
      <c r="P154" s="29"/>
      <c r="Q154" s="67"/>
      <c r="R154" s="67"/>
      <c r="S154" s="29"/>
    </row>
    <row r="155" spans="1:19" ht="16.5">
      <c r="A155" s="35"/>
      <c r="B155" s="29"/>
      <c r="C155" s="36"/>
      <c r="D155" s="36"/>
      <c r="E155" s="36"/>
      <c r="F155" s="36"/>
      <c r="G155" s="36"/>
      <c r="H155" s="36"/>
      <c r="I155" s="36"/>
      <c r="J155" s="36"/>
      <c r="K155" s="36"/>
      <c r="L155" s="28"/>
      <c r="M155" s="29"/>
      <c r="N155" s="37"/>
      <c r="O155" s="29"/>
      <c r="P155" s="29"/>
      <c r="Q155" s="67"/>
      <c r="R155" s="67"/>
      <c r="S155" s="29"/>
    </row>
    <row r="156" spans="1:19" ht="16.5">
      <c r="A156" s="35"/>
      <c r="B156" s="29"/>
      <c r="C156" s="36"/>
      <c r="D156" s="36"/>
      <c r="E156" s="36"/>
      <c r="F156" s="36"/>
      <c r="G156" s="36"/>
      <c r="H156" s="36"/>
      <c r="I156" s="36"/>
      <c r="J156" s="36"/>
      <c r="K156" s="36"/>
      <c r="L156" s="28"/>
      <c r="M156" s="29"/>
      <c r="N156" s="37"/>
      <c r="O156" s="29"/>
      <c r="P156" s="29"/>
      <c r="Q156" s="67"/>
      <c r="R156" s="67"/>
      <c r="S156" s="29"/>
    </row>
    <row r="157" spans="1:19" ht="16.5">
      <c r="A157" s="35"/>
      <c r="B157" s="29"/>
      <c r="C157" s="36"/>
      <c r="D157" s="36"/>
      <c r="E157" s="36"/>
      <c r="F157" s="36"/>
      <c r="G157" s="36"/>
      <c r="H157" s="36"/>
      <c r="I157" s="36"/>
      <c r="J157" s="36"/>
      <c r="K157" s="36"/>
      <c r="L157" s="28"/>
      <c r="M157" s="29"/>
      <c r="N157" s="37"/>
      <c r="O157" s="29"/>
      <c r="P157" s="29"/>
      <c r="Q157" s="67"/>
      <c r="R157" s="67"/>
      <c r="S157" s="29"/>
    </row>
    <row r="158" spans="1:19" ht="16.5">
      <c r="A158" s="35"/>
      <c r="B158" s="29"/>
      <c r="C158" s="36"/>
      <c r="D158" s="36"/>
      <c r="E158" s="36"/>
      <c r="F158" s="36"/>
      <c r="G158" s="36"/>
      <c r="H158" s="36"/>
      <c r="I158" s="36"/>
      <c r="J158" s="36"/>
      <c r="K158" s="36"/>
      <c r="L158" s="28"/>
      <c r="M158" s="29"/>
      <c r="N158" s="37"/>
      <c r="O158" s="29"/>
      <c r="P158" s="29"/>
      <c r="Q158" s="67"/>
      <c r="R158" s="67"/>
      <c r="S158" s="29"/>
    </row>
    <row r="159" spans="1:19" ht="16.5">
      <c r="A159" s="35"/>
      <c r="B159" s="29"/>
      <c r="C159" s="36"/>
      <c r="D159" s="36"/>
      <c r="E159" s="36"/>
      <c r="F159" s="36"/>
      <c r="G159" s="36"/>
      <c r="H159" s="36"/>
      <c r="I159" s="36"/>
      <c r="J159" s="36"/>
      <c r="K159" s="36"/>
      <c r="L159" s="28"/>
      <c r="M159" s="29"/>
      <c r="N159" s="37"/>
      <c r="O159" s="29"/>
      <c r="P159" s="29"/>
      <c r="Q159" s="67"/>
      <c r="R159" s="67"/>
      <c r="S159" s="29"/>
    </row>
    <row r="160" spans="1:19" ht="16.5">
      <c r="A160" s="35"/>
      <c r="B160" s="29"/>
      <c r="C160" s="36"/>
      <c r="D160" s="36"/>
      <c r="E160" s="36"/>
      <c r="F160" s="36"/>
      <c r="G160" s="36"/>
      <c r="H160" s="36"/>
      <c r="I160" s="36"/>
      <c r="J160" s="36"/>
      <c r="K160" s="36"/>
      <c r="L160" s="28"/>
      <c r="M160" s="29"/>
      <c r="N160" s="37"/>
      <c r="O160" s="29"/>
      <c r="P160" s="29"/>
      <c r="Q160" s="67"/>
      <c r="R160" s="67"/>
      <c r="S160" s="29"/>
    </row>
    <row r="161" spans="1:19" ht="16.5">
      <c r="A161" s="35"/>
      <c r="B161" s="29"/>
      <c r="C161" s="36"/>
      <c r="D161" s="36"/>
      <c r="E161" s="36"/>
      <c r="F161" s="36"/>
      <c r="G161" s="36"/>
      <c r="H161" s="36"/>
      <c r="I161" s="36"/>
      <c r="J161" s="36"/>
      <c r="K161" s="36"/>
      <c r="L161" s="28"/>
      <c r="M161" s="29"/>
      <c r="N161" s="37"/>
      <c r="O161" s="29"/>
      <c r="P161" s="29"/>
      <c r="Q161" s="67"/>
      <c r="R161" s="67"/>
      <c r="S161" s="29"/>
    </row>
    <row r="162" spans="1:19" ht="16.5">
      <c r="A162" s="35"/>
      <c r="B162" s="29"/>
      <c r="C162" s="36"/>
      <c r="D162" s="36"/>
      <c r="E162" s="36"/>
      <c r="F162" s="36"/>
      <c r="G162" s="36"/>
      <c r="H162" s="36"/>
      <c r="I162" s="36"/>
      <c r="J162" s="36"/>
      <c r="K162" s="36"/>
      <c r="L162" s="28"/>
      <c r="M162" s="29"/>
      <c r="N162" s="37"/>
      <c r="O162" s="29"/>
      <c r="P162" s="29"/>
      <c r="Q162" s="67"/>
      <c r="R162" s="67"/>
      <c r="S162" s="29"/>
    </row>
    <row r="163" spans="1:19" ht="16.5">
      <c r="A163" s="35"/>
      <c r="B163" s="29"/>
      <c r="C163" s="36"/>
      <c r="D163" s="36"/>
      <c r="E163" s="36"/>
      <c r="F163" s="36"/>
      <c r="G163" s="36"/>
      <c r="H163" s="36"/>
      <c r="I163" s="36"/>
      <c r="J163" s="36"/>
      <c r="K163" s="36"/>
      <c r="L163" s="28"/>
      <c r="M163" s="29"/>
      <c r="N163" s="37"/>
      <c r="O163" s="29"/>
      <c r="P163" s="29"/>
      <c r="Q163" s="67"/>
      <c r="R163" s="67"/>
      <c r="S163" s="29"/>
    </row>
    <row r="164" spans="1:19" ht="16.5">
      <c r="A164" s="35"/>
      <c r="B164" s="29"/>
      <c r="C164" s="36"/>
      <c r="D164" s="36"/>
      <c r="E164" s="36"/>
      <c r="F164" s="36"/>
      <c r="G164" s="36"/>
      <c r="H164" s="36"/>
      <c r="I164" s="36"/>
      <c r="J164" s="36"/>
      <c r="K164" s="36"/>
      <c r="L164" s="28"/>
      <c r="M164" s="29"/>
      <c r="N164" s="37"/>
      <c r="O164" s="29"/>
      <c r="P164" s="29"/>
      <c r="Q164" s="67"/>
      <c r="R164" s="67"/>
      <c r="S164" s="29"/>
    </row>
    <row r="165" spans="1:19" ht="16.5">
      <c r="A165" s="35"/>
      <c r="B165" s="29"/>
      <c r="C165" s="36"/>
      <c r="D165" s="36"/>
      <c r="E165" s="36"/>
      <c r="F165" s="36"/>
      <c r="G165" s="36"/>
      <c r="H165" s="36"/>
      <c r="I165" s="36"/>
      <c r="J165" s="36"/>
      <c r="K165" s="36"/>
      <c r="L165" s="28"/>
      <c r="M165" s="29"/>
      <c r="N165" s="37"/>
      <c r="O165" s="29"/>
      <c r="P165" s="29"/>
      <c r="Q165" s="67"/>
      <c r="R165" s="67"/>
      <c r="S165" s="29"/>
    </row>
    <row r="166" spans="1:19" ht="16.5">
      <c r="A166" s="35"/>
      <c r="B166" s="29"/>
      <c r="C166" s="36"/>
      <c r="D166" s="36"/>
      <c r="E166" s="36"/>
      <c r="F166" s="36"/>
      <c r="G166" s="36"/>
      <c r="H166" s="36"/>
      <c r="I166" s="36"/>
      <c r="J166" s="36"/>
      <c r="K166" s="36"/>
      <c r="L166" s="28"/>
      <c r="M166" s="29"/>
      <c r="N166" s="37"/>
      <c r="O166" s="29"/>
      <c r="P166" s="29"/>
      <c r="Q166" s="67"/>
      <c r="R166" s="67"/>
      <c r="S166" s="29"/>
    </row>
    <row r="167" spans="1:19" ht="16.5">
      <c r="A167" s="35"/>
      <c r="B167" s="29"/>
      <c r="C167" s="36"/>
      <c r="D167" s="36"/>
      <c r="E167" s="36"/>
      <c r="F167" s="36"/>
      <c r="G167" s="36"/>
      <c r="H167" s="36"/>
      <c r="I167" s="36"/>
      <c r="J167" s="36"/>
      <c r="K167" s="36"/>
      <c r="L167" s="28"/>
      <c r="M167" s="29"/>
      <c r="N167" s="37"/>
      <c r="O167" s="29"/>
      <c r="P167" s="29"/>
      <c r="Q167" s="67"/>
      <c r="R167" s="67"/>
      <c r="S167" s="29"/>
    </row>
    <row r="168" spans="1:19" ht="16.5">
      <c r="A168" s="35"/>
      <c r="B168" s="29"/>
      <c r="C168" s="36"/>
      <c r="D168" s="36"/>
      <c r="E168" s="36"/>
      <c r="F168" s="36"/>
      <c r="G168" s="36"/>
      <c r="H168" s="36"/>
      <c r="I168" s="36"/>
      <c r="J168" s="36"/>
      <c r="K168" s="36"/>
      <c r="L168" s="28"/>
      <c r="M168" s="29"/>
      <c r="N168" s="37"/>
      <c r="O168" s="29"/>
      <c r="P168" s="29"/>
      <c r="Q168" s="67"/>
      <c r="R168" s="67"/>
      <c r="S168" s="29"/>
    </row>
    <row r="169" spans="1:19" ht="16.5">
      <c r="A169" s="35"/>
      <c r="B169" s="29"/>
      <c r="C169" s="36"/>
      <c r="D169" s="36"/>
      <c r="E169" s="36"/>
      <c r="F169" s="36"/>
      <c r="G169" s="36"/>
      <c r="H169" s="36"/>
      <c r="I169" s="36"/>
      <c r="J169" s="36"/>
      <c r="K169" s="36"/>
      <c r="L169" s="28"/>
      <c r="M169" s="29"/>
      <c r="N169" s="37"/>
      <c r="O169" s="29"/>
      <c r="P169" s="29"/>
      <c r="Q169" s="67"/>
      <c r="R169" s="67"/>
      <c r="S169" s="29"/>
    </row>
    <row r="170" spans="1:19" ht="16.5">
      <c r="A170" s="35"/>
      <c r="B170" s="29"/>
      <c r="C170" s="36"/>
      <c r="D170" s="36"/>
      <c r="E170" s="36"/>
      <c r="F170" s="36"/>
      <c r="G170" s="36"/>
      <c r="H170" s="36"/>
      <c r="I170" s="36"/>
      <c r="J170" s="36"/>
      <c r="K170" s="36"/>
      <c r="L170" s="28"/>
      <c r="M170" s="29"/>
      <c r="N170" s="37"/>
      <c r="O170" s="29"/>
      <c r="P170" s="29"/>
      <c r="Q170" s="67"/>
      <c r="R170" s="67"/>
      <c r="S170" s="29"/>
    </row>
    <row r="171" spans="1:19" ht="16.5">
      <c r="A171" s="35"/>
      <c r="B171" s="29"/>
      <c r="C171" s="36"/>
      <c r="D171" s="36"/>
      <c r="E171" s="36"/>
      <c r="F171" s="36"/>
      <c r="G171" s="36"/>
      <c r="H171" s="36"/>
      <c r="I171" s="36"/>
      <c r="J171" s="36"/>
      <c r="K171" s="36"/>
      <c r="L171" s="28"/>
      <c r="M171" s="29"/>
      <c r="N171" s="37"/>
      <c r="O171" s="29"/>
      <c r="P171" s="29"/>
      <c r="Q171" s="67"/>
      <c r="R171" s="67"/>
      <c r="S171" s="29"/>
    </row>
    <row r="172" spans="1:19" ht="16.5">
      <c r="A172" s="35"/>
      <c r="B172" s="29"/>
      <c r="C172" s="36"/>
      <c r="D172" s="36"/>
      <c r="E172" s="36"/>
      <c r="F172" s="36"/>
      <c r="G172" s="36"/>
      <c r="H172" s="36"/>
      <c r="I172" s="36"/>
      <c r="J172" s="36"/>
      <c r="K172" s="36"/>
      <c r="L172" s="28"/>
      <c r="M172" s="29"/>
      <c r="N172" s="37"/>
      <c r="O172" s="29"/>
      <c r="P172" s="29"/>
      <c r="Q172" s="67"/>
      <c r="R172" s="67"/>
      <c r="S172" s="29"/>
    </row>
    <row r="173" spans="1:19" ht="16.5">
      <c r="A173" s="35"/>
      <c r="B173" s="29"/>
      <c r="C173" s="36"/>
      <c r="D173" s="36"/>
      <c r="E173" s="36"/>
      <c r="F173" s="36"/>
      <c r="G173" s="36"/>
      <c r="H173" s="36"/>
      <c r="I173" s="36"/>
      <c r="J173" s="36"/>
      <c r="K173" s="36"/>
      <c r="L173" s="28"/>
      <c r="M173" s="29"/>
      <c r="N173" s="37"/>
      <c r="O173" s="29"/>
      <c r="P173" s="29"/>
      <c r="Q173" s="67"/>
      <c r="R173" s="67"/>
      <c r="S173" s="29"/>
    </row>
    <row r="174" spans="1:19" ht="16.5">
      <c r="A174" s="35"/>
      <c r="B174" s="29"/>
      <c r="C174" s="36"/>
      <c r="D174" s="36"/>
      <c r="E174" s="36"/>
      <c r="F174" s="36"/>
      <c r="G174" s="36"/>
      <c r="H174" s="36"/>
      <c r="I174" s="36"/>
      <c r="J174" s="36"/>
      <c r="K174" s="36"/>
      <c r="L174" s="28"/>
      <c r="M174" s="29"/>
      <c r="N174" s="37"/>
      <c r="O174" s="29"/>
      <c r="P174" s="29"/>
      <c r="Q174" s="67"/>
      <c r="R174" s="67"/>
      <c r="S174" s="29"/>
    </row>
    <row r="175" spans="1:19" ht="16.5">
      <c r="A175" s="35"/>
      <c r="B175" s="29"/>
      <c r="C175" s="36"/>
      <c r="D175" s="36"/>
      <c r="E175" s="36"/>
      <c r="F175" s="36"/>
      <c r="G175" s="36"/>
      <c r="H175" s="36"/>
      <c r="I175" s="36"/>
      <c r="J175" s="36"/>
      <c r="K175" s="36"/>
      <c r="L175" s="28"/>
      <c r="M175" s="29"/>
      <c r="N175" s="37"/>
      <c r="O175" s="29"/>
      <c r="P175" s="29"/>
      <c r="Q175" s="67"/>
      <c r="R175" s="67"/>
      <c r="S175" s="29"/>
    </row>
    <row r="176" spans="1:19" ht="16.5">
      <c r="A176" s="35"/>
      <c r="B176" s="29"/>
      <c r="C176" s="36"/>
      <c r="D176" s="36"/>
      <c r="E176" s="36"/>
      <c r="F176" s="36"/>
      <c r="G176" s="36"/>
      <c r="H176" s="36"/>
      <c r="I176" s="36"/>
      <c r="J176" s="36"/>
      <c r="K176" s="36"/>
      <c r="L176" s="28"/>
      <c r="M176" s="29"/>
      <c r="N176" s="37"/>
      <c r="O176" s="29"/>
      <c r="P176" s="29"/>
      <c r="Q176" s="67"/>
      <c r="R176" s="67"/>
      <c r="S176" s="29"/>
    </row>
    <row r="177" spans="1:19" ht="16.5">
      <c r="A177" s="35"/>
      <c r="B177" s="29"/>
      <c r="C177" s="36"/>
      <c r="D177" s="36"/>
      <c r="E177" s="36"/>
      <c r="F177" s="36"/>
      <c r="G177" s="36"/>
      <c r="H177" s="36"/>
      <c r="I177" s="36"/>
      <c r="J177" s="36"/>
      <c r="K177" s="36"/>
      <c r="L177" s="28"/>
      <c r="M177" s="29"/>
      <c r="N177" s="37"/>
      <c r="O177" s="29"/>
      <c r="P177" s="29"/>
      <c r="Q177" s="67"/>
      <c r="R177" s="67"/>
      <c r="S177" s="29"/>
    </row>
    <row r="178" spans="1:19" ht="16.5">
      <c r="A178" s="35"/>
      <c r="B178" s="29"/>
      <c r="C178" s="36"/>
      <c r="D178" s="36"/>
      <c r="E178" s="36"/>
      <c r="F178" s="36"/>
      <c r="G178" s="36"/>
      <c r="H178" s="36"/>
      <c r="I178" s="36"/>
      <c r="J178" s="36"/>
      <c r="K178" s="36"/>
      <c r="L178" s="28"/>
      <c r="M178" s="29"/>
      <c r="N178" s="37"/>
      <c r="O178" s="29"/>
      <c r="P178" s="29"/>
      <c r="Q178" s="67"/>
      <c r="R178" s="67"/>
      <c r="S178" s="29"/>
    </row>
    <row r="179" spans="1:19" ht="16.5">
      <c r="A179" s="35"/>
      <c r="B179" s="29"/>
      <c r="C179" s="36"/>
      <c r="D179" s="36"/>
      <c r="E179" s="36"/>
      <c r="F179" s="36"/>
      <c r="G179" s="36"/>
      <c r="H179" s="36"/>
      <c r="I179" s="36"/>
      <c r="J179" s="36"/>
      <c r="K179" s="36"/>
      <c r="L179" s="28"/>
      <c r="M179" s="29"/>
      <c r="N179" s="37"/>
      <c r="O179" s="29"/>
      <c r="P179" s="29"/>
      <c r="Q179" s="67"/>
      <c r="R179" s="67"/>
      <c r="S179" s="29"/>
    </row>
    <row r="180" spans="1:19" ht="16.5">
      <c r="A180" s="28"/>
      <c r="B180" s="29"/>
      <c r="C180" s="36"/>
      <c r="D180" s="29"/>
      <c r="E180" s="29"/>
      <c r="F180" s="29"/>
      <c r="G180" s="29"/>
      <c r="H180" s="29"/>
      <c r="I180" s="29"/>
      <c r="J180" s="29"/>
      <c r="K180" s="29"/>
      <c r="L180" s="31"/>
      <c r="M180" s="31"/>
      <c r="N180" s="31"/>
      <c r="O180" s="31"/>
      <c r="P180" s="31"/>
      <c r="Q180" s="57"/>
      <c r="R180" s="57"/>
      <c r="S180" s="38"/>
    </row>
    <row r="181" spans="1:19" ht="16.5">
      <c r="A181" s="28"/>
      <c r="B181" s="29"/>
      <c r="C181" s="36"/>
      <c r="D181" s="29"/>
      <c r="E181" s="29"/>
      <c r="F181" s="29"/>
      <c r="G181" s="29"/>
      <c r="H181" s="29"/>
      <c r="I181" s="29"/>
      <c r="J181" s="29"/>
      <c r="K181" s="29"/>
      <c r="L181" s="31"/>
      <c r="M181" s="31"/>
      <c r="N181" s="31"/>
      <c r="O181" s="31"/>
      <c r="P181" s="31"/>
      <c r="Q181" s="57"/>
      <c r="R181" s="57"/>
      <c r="S181" s="38"/>
    </row>
    <row r="182" spans="1:19" ht="16.5">
      <c r="A182" s="28"/>
      <c r="B182" s="29"/>
      <c r="C182" s="36"/>
      <c r="D182" s="29"/>
      <c r="E182" s="29"/>
      <c r="F182" s="29"/>
      <c r="G182" s="29"/>
      <c r="H182" s="29"/>
      <c r="I182" s="29"/>
      <c r="J182" s="29"/>
      <c r="K182" s="29"/>
      <c r="L182" s="31"/>
      <c r="M182" s="31"/>
      <c r="N182" s="31"/>
      <c r="O182" s="31"/>
      <c r="P182" s="31"/>
      <c r="Q182" s="57"/>
      <c r="R182" s="57"/>
      <c r="S182" s="38"/>
    </row>
    <row r="183" spans="1:19" ht="16.5">
      <c r="A183" s="28"/>
      <c r="B183" s="29"/>
      <c r="C183" s="36"/>
      <c r="D183" s="29"/>
      <c r="E183" s="29"/>
      <c r="F183" s="29"/>
      <c r="G183" s="29"/>
      <c r="H183" s="29"/>
      <c r="I183" s="29"/>
      <c r="J183" s="29"/>
      <c r="K183" s="29"/>
      <c r="L183" s="31"/>
      <c r="M183" s="31"/>
      <c r="N183" s="31"/>
      <c r="O183" s="31"/>
      <c r="P183" s="31"/>
      <c r="Q183" s="57"/>
      <c r="R183" s="57"/>
      <c r="S183" s="38"/>
    </row>
    <row r="184" spans="1:19" ht="16.5">
      <c r="A184" s="28"/>
      <c r="B184" s="29"/>
      <c r="C184" s="36"/>
      <c r="D184" s="29"/>
      <c r="E184" s="29"/>
      <c r="F184" s="29"/>
      <c r="G184" s="29"/>
      <c r="H184" s="29"/>
      <c r="I184" s="29"/>
      <c r="J184" s="29"/>
      <c r="K184" s="29"/>
      <c r="L184" s="31"/>
      <c r="M184" s="31"/>
      <c r="N184" s="31"/>
      <c r="O184" s="31"/>
      <c r="P184" s="31"/>
      <c r="Q184" s="57"/>
      <c r="R184" s="57"/>
      <c r="S184" s="38"/>
    </row>
    <row r="185" spans="1:19" ht="16.5">
      <c r="A185" s="28"/>
      <c r="B185" s="29"/>
      <c r="C185" s="36"/>
      <c r="D185" s="29"/>
      <c r="E185" s="29"/>
      <c r="F185" s="29"/>
      <c r="G185" s="29"/>
      <c r="H185" s="29"/>
      <c r="I185" s="29"/>
      <c r="J185" s="29"/>
      <c r="K185" s="29"/>
      <c r="L185" s="31"/>
      <c r="M185" s="31"/>
      <c r="N185" s="31"/>
      <c r="O185" s="31"/>
      <c r="P185" s="31"/>
      <c r="Q185" s="57"/>
      <c r="R185" s="57"/>
      <c r="S185" s="38"/>
    </row>
    <row r="186" spans="1:19" ht="16.5">
      <c r="A186" s="28"/>
      <c r="B186" s="29"/>
      <c r="C186" s="36"/>
      <c r="D186" s="29"/>
      <c r="E186" s="29"/>
      <c r="F186" s="29"/>
      <c r="G186" s="29"/>
      <c r="H186" s="29"/>
      <c r="I186" s="29"/>
      <c r="J186" s="29"/>
      <c r="K186" s="29"/>
      <c r="L186" s="31"/>
      <c r="M186" s="31"/>
      <c r="N186" s="31"/>
      <c r="O186" s="31"/>
      <c r="P186" s="31"/>
      <c r="Q186" s="57"/>
      <c r="R186" s="57"/>
      <c r="S186" s="38"/>
    </row>
    <row r="187" spans="1:19" ht="16.5">
      <c r="A187" s="28"/>
      <c r="B187" s="29"/>
      <c r="C187" s="36"/>
      <c r="D187" s="29"/>
      <c r="E187" s="29"/>
      <c r="F187" s="29"/>
      <c r="G187" s="29"/>
      <c r="H187" s="29"/>
      <c r="I187" s="29"/>
      <c r="J187" s="29"/>
      <c r="K187" s="29"/>
      <c r="L187" s="31"/>
      <c r="M187" s="31"/>
      <c r="N187" s="31"/>
      <c r="O187" s="31"/>
      <c r="P187" s="31"/>
      <c r="Q187" s="57"/>
      <c r="R187" s="57"/>
      <c r="S187" s="38"/>
    </row>
    <row r="188" spans="1:19" ht="16.5">
      <c r="A188" s="28"/>
      <c r="B188" s="29"/>
      <c r="C188" s="36"/>
      <c r="D188" s="29"/>
      <c r="E188" s="29"/>
      <c r="F188" s="29"/>
      <c r="G188" s="29"/>
      <c r="H188" s="29"/>
      <c r="I188" s="29"/>
      <c r="J188" s="29"/>
      <c r="K188" s="29"/>
      <c r="L188" s="31"/>
      <c r="M188" s="31"/>
      <c r="N188" s="31"/>
      <c r="O188" s="31"/>
      <c r="P188" s="31"/>
      <c r="Q188" s="57"/>
      <c r="R188" s="57"/>
      <c r="S188" s="38"/>
    </row>
    <row r="189" spans="1:19" ht="16.5">
      <c r="A189" s="28"/>
      <c r="B189" s="29"/>
      <c r="C189" s="36"/>
      <c r="D189" s="29"/>
      <c r="E189" s="29"/>
      <c r="F189" s="29"/>
      <c r="G189" s="29"/>
      <c r="H189" s="29"/>
      <c r="I189" s="29"/>
      <c r="J189" s="29"/>
      <c r="K189" s="29"/>
      <c r="L189" s="31"/>
      <c r="M189" s="31"/>
      <c r="N189" s="31"/>
      <c r="O189" s="31"/>
      <c r="P189" s="31"/>
      <c r="Q189" s="57"/>
      <c r="R189" s="57"/>
      <c r="S189" s="38"/>
    </row>
    <row r="190" spans="1:19" ht="16.5">
      <c r="A190" s="28"/>
      <c r="B190" s="29"/>
      <c r="C190" s="36"/>
      <c r="D190" s="29"/>
      <c r="E190" s="29"/>
      <c r="F190" s="29"/>
      <c r="G190" s="29"/>
      <c r="H190" s="29"/>
      <c r="I190" s="29"/>
      <c r="J190" s="29"/>
      <c r="K190" s="29"/>
      <c r="L190" s="31"/>
      <c r="M190" s="31"/>
      <c r="N190" s="31"/>
      <c r="O190" s="31"/>
      <c r="P190" s="31"/>
      <c r="Q190" s="57"/>
      <c r="R190" s="57"/>
      <c r="S190" s="38"/>
    </row>
    <row r="191" spans="1:19" ht="16.5">
      <c r="A191" s="28"/>
      <c r="B191" s="29"/>
      <c r="C191" s="36"/>
      <c r="D191" s="29"/>
      <c r="E191" s="29"/>
      <c r="F191" s="29"/>
      <c r="G191" s="29"/>
      <c r="H191" s="29"/>
      <c r="I191" s="29"/>
      <c r="J191" s="29"/>
      <c r="K191" s="29"/>
      <c r="L191" s="31"/>
      <c r="M191" s="31"/>
      <c r="N191" s="31"/>
      <c r="O191" s="31"/>
      <c r="P191" s="31"/>
      <c r="Q191" s="57"/>
      <c r="R191" s="57"/>
      <c r="S191" s="38"/>
    </row>
    <row r="192" spans="1:19" ht="16.5">
      <c r="A192" s="28"/>
      <c r="B192" s="29"/>
      <c r="C192" s="36"/>
      <c r="D192" s="29"/>
      <c r="E192" s="29"/>
      <c r="F192" s="29"/>
      <c r="G192" s="29"/>
      <c r="H192" s="29"/>
      <c r="I192" s="29"/>
      <c r="J192" s="29"/>
      <c r="K192" s="29"/>
      <c r="L192" s="31"/>
      <c r="M192" s="31"/>
      <c r="N192" s="31"/>
      <c r="O192" s="31"/>
      <c r="P192" s="31"/>
      <c r="Q192" s="57"/>
      <c r="R192" s="57"/>
      <c r="S192" s="38"/>
    </row>
    <row r="193" spans="1:19" ht="16.5">
      <c r="A193" s="28"/>
      <c r="B193" s="29"/>
      <c r="C193" s="36"/>
      <c r="D193" s="29"/>
      <c r="E193" s="29"/>
      <c r="F193" s="29"/>
      <c r="G193" s="29"/>
      <c r="H193" s="29"/>
      <c r="I193" s="29"/>
      <c r="J193" s="29"/>
      <c r="K193" s="29"/>
      <c r="L193" s="31"/>
      <c r="M193" s="31"/>
      <c r="N193" s="31"/>
      <c r="O193" s="31"/>
      <c r="P193" s="31"/>
      <c r="Q193" s="57"/>
      <c r="R193" s="57"/>
      <c r="S193" s="38"/>
    </row>
    <row r="194" spans="1:19" ht="16.5">
      <c r="A194" s="28"/>
      <c r="B194" s="29"/>
      <c r="C194" s="36"/>
      <c r="D194" s="29"/>
      <c r="E194" s="29"/>
      <c r="F194" s="29"/>
      <c r="G194" s="29"/>
      <c r="H194" s="29"/>
      <c r="I194" s="29"/>
      <c r="J194" s="29"/>
      <c r="K194" s="29"/>
      <c r="L194" s="31"/>
      <c r="M194" s="31"/>
      <c r="N194" s="31"/>
      <c r="O194" s="31"/>
      <c r="P194" s="31"/>
      <c r="Q194" s="57"/>
      <c r="R194" s="57"/>
      <c r="S194" s="38"/>
    </row>
    <row r="195" spans="1:19" ht="16.5">
      <c r="A195" s="28"/>
      <c r="B195" s="29"/>
      <c r="C195" s="36"/>
      <c r="D195" s="29"/>
      <c r="E195" s="29"/>
      <c r="F195" s="29"/>
      <c r="G195" s="29"/>
      <c r="H195" s="29"/>
      <c r="I195" s="29"/>
      <c r="J195" s="29"/>
      <c r="K195" s="29"/>
      <c r="L195" s="31"/>
      <c r="M195" s="31"/>
      <c r="N195" s="31"/>
      <c r="O195" s="31"/>
      <c r="P195" s="31"/>
      <c r="Q195" s="57"/>
      <c r="R195" s="57"/>
      <c r="S195" s="38"/>
    </row>
    <row r="196" spans="1:19" ht="16.5">
      <c r="A196" s="28"/>
      <c r="B196" s="29"/>
      <c r="C196" s="36"/>
      <c r="D196" s="29"/>
      <c r="E196" s="29"/>
      <c r="F196" s="29"/>
      <c r="G196" s="29"/>
      <c r="H196" s="29"/>
      <c r="I196" s="29"/>
      <c r="J196" s="29"/>
      <c r="K196" s="29"/>
      <c r="L196" s="31"/>
      <c r="M196" s="31"/>
      <c r="N196" s="31"/>
      <c r="O196" s="31"/>
      <c r="P196" s="31"/>
      <c r="Q196" s="57"/>
      <c r="R196" s="57"/>
      <c r="S196" s="38"/>
    </row>
    <row r="197" spans="1:19" ht="16.5">
      <c r="A197" s="28"/>
      <c r="B197" s="29"/>
      <c r="C197" s="36"/>
      <c r="D197" s="29"/>
      <c r="E197" s="29"/>
      <c r="F197" s="29"/>
      <c r="G197" s="29"/>
      <c r="H197" s="29"/>
      <c r="I197" s="29"/>
      <c r="J197" s="29"/>
      <c r="K197" s="29"/>
      <c r="L197" s="31"/>
      <c r="M197" s="31"/>
      <c r="N197" s="31"/>
      <c r="O197" s="31"/>
      <c r="P197" s="31"/>
      <c r="Q197" s="57"/>
      <c r="R197" s="57"/>
      <c r="S197" s="38"/>
    </row>
    <row r="198" spans="1:19" ht="16.5">
      <c r="A198" s="28"/>
      <c r="B198" s="29"/>
      <c r="C198" s="36"/>
      <c r="D198" s="29"/>
      <c r="E198" s="29"/>
      <c r="F198" s="29"/>
      <c r="G198" s="29"/>
      <c r="H198" s="29"/>
      <c r="I198" s="29"/>
      <c r="J198" s="29"/>
      <c r="K198" s="29"/>
      <c r="L198" s="31"/>
      <c r="M198" s="31"/>
      <c r="N198" s="31"/>
      <c r="O198" s="31"/>
      <c r="P198" s="31"/>
      <c r="Q198" s="32"/>
      <c r="R198" s="32"/>
      <c r="S198" s="33"/>
    </row>
    <row r="199" spans="1:19" ht="16.5">
      <c r="A199" s="28"/>
      <c r="B199" s="29"/>
      <c r="C199" s="36"/>
      <c r="D199" s="29"/>
      <c r="E199" s="29"/>
      <c r="F199" s="29"/>
      <c r="G199" s="29"/>
      <c r="H199" s="29"/>
      <c r="I199" s="29"/>
      <c r="J199" s="29"/>
      <c r="K199" s="29"/>
      <c r="L199" s="31"/>
      <c r="M199" s="31"/>
      <c r="N199" s="31"/>
      <c r="O199" s="31"/>
      <c r="P199" s="31"/>
      <c r="Q199" s="32"/>
      <c r="R199" s="32"/>
      <c r="S199" s="33"/>
    </row>
    <row r="200" spans="1:19" ht="16.5">
      <c r="A200" s="28"/>
      <c r="B200" s="29"/>
      <c r="C200" s="36"/>
      <c r="D200" s="29"/>
      <c r="E200" s="29"/>
      <c r="F200" s="29"/>
      <c r="G200" s="29"/>
      <c r="H200" s="29"/>
      <c r="I200" s="29"/>
      <c r="J200" s="29"/>
      <c r="K200" s="29"/>
      <c r="L200" s="31"/>
      <c r="M200" s="31"/>
      <c r="N200" s="31"/>
      <c r="O200" s="31"/>
      <c r="P200" s="31"/>
      <c r="Q200" s="32"/>
      <c r="R200" s="32"/>
      <c r="S200" s="33"/>
    </row>
    <row r="201" spans="1:19" ht="16.5">
      <c r="A201" s="28"/>
      <c r="B201" s="29"/>
      <c r="C201" s="36"/>
      <c r="D201" s="29"/>
      <c r="E201" s="29"/>
      <c r="F201" s="29"/>
      <c r="G201" s="29"/>
      <c r="H201" s="29"/>
      <c r="I201" s="29"/>
      <c r="J201" s="29"/>
      <c r="K201" s="29"/>
      <c r="L201" s="31"/>
      <c r="M201" s="31"/>
      <c r="N201" s="31"/>
      <c r="O201" s="31"/>
      <c r="P201" s="31"/>
      <c r="Q201" s="32"/>
      <c r="R201" s="32"/>
      <c r="S201" s="33"/>
    </row>
    <row r="202" spans="1:19" ht="16.5">
      <c r="A202" s="28"/>
      <c r="B202" s="29"/>
      <c r="C202" s="36"/>
      <c r="D202" s="29"/>
      <c r="E202" s="29"/>
      <c r="F202" s="29"/>
      <c r="G202" s="29"/>
      <c r="H202" s="29"/>
      <c r="I202" s="29"/>
      <c r="J202" s="29"/>
      <c r="K202" s="29"/>
      <c r="L202" s="31"/>
      <c r="M202" s="31"/>
      <c r="N202" s="31"/>
      <c r="O202" s="31"/>
      <c r="P202" s="31"/>
      <c r="Q202" s="32"/>
      <c r="R202" s="32"/>
      <c r="S202" s="33"/>
    </row>
    <row r="203" spans="1:19" ht="16.5">
      <c r="A203" s="28"/>
      <c r="B203" s="29"/>
      <c r="C203" s="36"/>
      <c r="D203" s="29"/>
      <c r="E203" s="29"/>
      <c r="F203" s="29"/>
      <c r="G203" s="29"/>
      <c r="H203" s="29"/>
      <c r="I203" s="29"/>
      <c r="J203" s="29"/>
      <c r="K203" s="29"/>
      <c r="L203" s="31"/>
      <c r="M203" s="31"/>
      <c r="N203" s="31"/>
      <c r="O203" s="31"/>
      <c r="P203" s="31"/>
      <c r="Q203" s="32"/>
      <c r="R203" s="32"/>
      <c r="S203" s="33"/>
    </row>
    <row r="204" spans="1:19" ht="16.5">
      <c r="A204" s="28"/>
      <c r="B204" s="29"/>
      <c r="C204" s="36"/>
      <c r="D204" s="29"/>
      <c r="E204" s="29"/>
      <c r="F204" s="29"/>
      <c r="G204" s="29"/>
      <c r="H204" s="29"/>
      <c r="I204" s="29"/>
      <c r="J204" s="29"/>
      <c r="K204" s="29"/>
      <c r="L204" s="31"/>
      <c r="M204" s="31"/>
      <c r="N204" s="31"/>
      <c r="O204" s="31"/>
      <c r="P204" s="31"/>
      <c r="Q204" s="32"/>
      <c r="R204" s="32"/>
      <c r="S204" s="33"/>
    </row>
    <row r="205" spans="1:19" ht="16.5">
      <c r="A205" s="28"/>
      <c r="B205" s="29"/>
      <c r="C205" s="36"/>
      <c r="D205" s="29"/>
      <c r="E205" s="29"/>
      <c r="F205" s="29"/>
      <c r="G205" s="29"/>
      <c r="H205" s="29"/>
      <c r="I205" s="29"/>
      <c r="J205" s="29"/>
      <c r="K205" s="29"/>
      <c r="L205" s="31"/>
      <c r="M205" s="31"/>
      <c r="N205" s="31"/>
      <c r="O205" s="31"/>
      <c r="P205" s="31"/>
      <c r="Q205" s="32"/>
      <c r="R205" s="32"/>
      <c r="S205" s="33"/>
    </row>
    <row r="206" spans="1:19" ht="16.5">
      <c r="A206" s="28"/>
      <c r="B206" s="29"/>
      <c r="C206" s="36"/>
      <c r="D206" s="29"/>
      <c r="E206" s="29"/>
      <c r="F206" s="29"/>
      <c r="G206" s="29"/>
      <c r="H206" s="29"/>
      <c r="I206" s="29"/>
      <c r="J206" s="29"/>
      <c r="K206" s="29"/>
      <c r="L206" s="31"/>
      <c r="M206" s="31"/>
      <c r="N206" s="31"/>
      <c r="O206" s="31"/>
      <c r="P206" s="31"/>
      <c r="Q206" s="32"/>
      <c r="R206" s="32"/>
      <c r="S206" s="33"/>
    </row>
    <row r="207" spans="1:19" ht="16.5">
      <c r="A207" s="28"/>
      <c r="B207" s="29"/>
      <c r="C207" s="36"/>
      <c r="D207" s="29"/>
      <c r="E207" s="29"/>
      <c r="F207" s="29"/>
      <c r="G207" s="29"/>
      <c r="H207" s="29"/>
      <c r="I207" s="29"/>
      <c r="J207" s="29"/>
      <c r="K207" s="29"/>
      <c r="L207" s="31"/>
      <c r="M207" s="31"/>
      <c r="N207" s="31"/>
      <c r="O207" s="31"/>
      <c r="P207" s="31"/>
      <c r="Q207" s="32"/>
      <c r="R207" s="32"/>
      <c r="S207" s="33"/>
    </row>
    <row r="208" spans="1:19" ht="16.5">
      <c r="A208" s="28"/>
      <c r="B208" s="29"/>
      <c r="C208" s="36"/>
      <c r="D208" s="29"/>
      <c r="E208" s="29"/>
      <c r="F208" s="29"/>
      <c r="G208" s="29"/>
      <c r="H208" s="29"/>
      <c r="I208" s="29"/>
      <c r="J208" s="29"/>
      <c r="K208" s="29"/>
      <c r="L208" s="31"/>
      <c r="M208" s="31"/>
      <c r="N208" s="31"/>
      <c r="O208" s="31"/>
      <c r="P208" s="31"/>
      <c r="Q208" s="32"/>
      <c r="R208" s="32"/>
      <c r="S208" s="33"/>
    </row>
    <row r="209" spans="1:19" ht="16.5">
      <c r="A209" s="28"/>
      <c r="B209" s="29"/>
      <c r="C209" s="36"/>
      <c r="D209" s="29"/>
      <c r="E209" s="29"/>
      <c r="F209" s="29"/>
      <c r="G209" s="29"/>
      <c r="H209" s="29"/>
      <c r="I209" s="29"/>
      <c r="J209" s="29"/>
      <c r="K209" s="29"/>
      <c r="L209" s="31"/>
      <c r="M209" s="31"/>
      <c r="N209" s="31"/>
      <c r="O209" s="31"/>
      <c r="P209" s="31"/>
      <c r="Q209" s="32"/>
      <c r="R209" s="32"/>
      <c r="S209" s="33"/>
    </row>
    <row r="210" spans="1:19" ht="16.5">
      <c r="A210" s="28"/>
      <c r="B210" s="29"/>
      <c r="C210" s="36"/>
      <c r="D210" s="29"/>
      <c r="E210" s="29"/>
      <c r="F210" s="29"/>
      <c r="G210" s="29"/>
      <c r="H210" s="29"/>
      <c r="I210" s="29"/>
      <c r="J210" s="29"/>
      <c r="K210" s="29"/>
      <c r="L210" s="31"/>
      <c r="M210" s="31"/>
      <c r="N210" s="31"/>
      <c r="O210" s="31"/>
      <c r="P210" s="31"/>
      <c r="Q210" s="32"/>
      <c r="R210" s="32"/>
      <c r="S210" s="33"/>
    </row>
    <row r="211" spans="1:19" ht="16.5">
      <c r="A211" s="28"/>
      <c r="B211" s="29"/>
      <c r="C211" s="36"/>
      <c r="D211" s="29"/>
      <c r="E211" s="29"/>
      <c r="F211" s="29"/>
      <c r="G211" s="29"/>
      <c r="H211" s="29"/>
      <c r="I211" s="29"/>
      <c r="J211" s="29"/>
      <c r="K211" s="29"/>
      <c r="L211" s="31"/>
      <c r="M211" s="31"/>
      <c r="N211" s="31"/>
      <c r="O211" s="31"/>
      <c r="P211" s="31"/>
      <c r="Q211" s="32"/>
      <c r="R211" s="32"/>
      <c r="S211" s="33"/>
    </row>
    <row r="212" spans="1:19" ht="16.5">
      <c r="A212" s="28"/>
      <c r="B212" s="29"/>
      <c r="C212" s="36"/>
      <c r="D212" s="29"/>
      <c r="E212" s="29"/>
      <c r="F212" s="29"/>
      <c r="G212" s="29"/>
      <c r="H212" s="29"/>
      <c r="I212" s="29"/>
      <c r="J212" s="29"/>
      <c r="K212" s="29"/>
      <c r="L212" s="31"/>
      <c r="M212" s="31"/>
      <c r="N212" s="31"/>
      <c r="O212" s="31"/>
      <c r="P212" s="31"/>
      <c r="Q212" s="32"/>
      <c r="R212" s="32"/>
      <c r="S212" s="33"/>
    </row>
    <row r="213" spans="1:19" ht="16.5">
      <c r="A213" s="28"/>
      <c r="B213" s="29"/>
      <c r="C213" s="36"/>
      <c r="D213" s="29"/>
      <c r="E213" s="29"/>
      <c r="F213" s="29"/>
      <c r="G213" s="29"/>
      <c r="H213" s="29"/>
      <c r="I213" s="29"/>
      <c r="J213" s="29"/>
      <c r="K213" s="29"/>
      <c r="L213" s="31"/>
      <c r="M213" s="31"/>
      <c r="N213" s="31"/>
      <c r="O213" s="31"/>
      <c r="P213" s="31"/>
      <c r="Q213" s="32"/>
      <c r="R213" s="32"/>
      <c r="S213" s="33"/>
    </row>
    <row r="214" spans="1:19" ht="16.5">
      <c r="A214" s="28"/>
      <c r="B214" s="29"/>
      <c r="C214" s="36"/>
      <c r="D214" s="29"/>
      <c r="E214" s="29"/>
      <c r="F214" s="29"/>
      <c r="G214" s="29"/>
      <c r="H214" s="29"/>
      <c r="I214" s="29"/>
      <c r="J214" s="29"/>
      <c r="K214" s="29"/>
      <c r="L214" s="31"/>
      <c r="M214" s="31"/>
      <c r="N214" s="31"/>
      <c r="O214" s="31"/>
      <c r="P214" s="31"/>
      <c r="Q214" s="32"/>
      <c r="R214" s="32"/>
      <c r="S214" s="33"/>
    </row>
    <row r="215" spans="1:19" ht="16.5">
      <c r="A215" s="28"/>
      <c r="B215" s="29"/>
      <c r="C215" s="36"/>
      <c r="D215" s="29"/>
      <c r="E215" s="29"/>
      <c r="F215" s="29"/>
      <c r="G215" s="29"/>
      <c r="H215" s="29"/>
      <c r="I215" s="29"/>
      <c r="J215" s="29"/>
      <c r="K215" s="29"/>
      <c r="L215" s="31"/>
      <c r="M215" s="31"/>
      <c r="N215" s="31"/>
      <c r="O215" s="31"/>
      <c r="P215" s="31"/>
      <c r="Q215" s="32"/>
      <c r="R215" s="32"/>
      <c r="S215" s="33"/>
    </row>
    <row r="216" spans="1:19" ht="16.5">
      <c r="A216" s="28"/>
      <c r="B216" s="29"/>
      <c r="C216" s="36"/>
      <c r="D216" s="29"/>
      <c r="E216" s="29"/>
      <c r="F216" s="29"/>
      <c r="G216" s="29"/>
      <c r="H216" s="29"/>
      <c r="I216" s="29"/>
      <c r="J216" s="29"/>
      <c r="K216" s="29"/>
      <c r="L216" s="31"/>
      <c r="M216" s="31"/>
      <c r="N216" s="31"/>
      <c r="O216" s="31"/>
      <c r="P216" s="31"/>
      <c r="Q216" s="32"/>
      <c r="R216" s="32"/>
      <c r="S216" s="33"/>
    </row>
    <row r="217" spans="1:19" ht="16.5">
      <c r="A217" s="28"/>
      <c r="B217" s="29"/>
      <c r="C217" s="36"/>
      <c r="D217" s="29"/>
      <c r="E217" s="29"/>
      <c r="F217" s="29"/>
      <c r="G217" s="29"/>
      <c r="H217" s="29"/>
      <c r="I217" s="29"/>
      <c r="J217" s="29"/>
      <c r="K217" s="29"/>
      <c r="L217" s="31"/>
      <c r="M217" s="31"/>
      <c r="N217" s="31"/>
      <c r="O217" s="31"/>
      <c r="P217" s="31"/>
      <c r="Q217" s="32"/>
      <c r="R217" s="32"/>
      <c r="S217" s="33"/>
    </row>
    <row r="218" spans="1:19" ht="16.5">
      <c r="A218" s="28"/>
      <c r="B218" s="29"/>
      <c r="C218" s="36"/>
      <c r="D218" s="29"/>
      <c r="E218" s="29"/>
      <c r="F218" s="29"/>
      <c r="G218" s="29"/>
      <c r="H218" s="29"/>
      <c r="I218" s="29"/>
      <c r="J218" s="29"/>
      <c r="K218" s="29"/>
      <c r="L218" s="31"/>
      <c r="M218" s="31"/>
      <c r="N218" s="31"/>
      <c r="O218" s="31"/>
      <c r="P218" s="31"/>
      <c r="Q218" s="32"/>
      <c r="R218" s="32"/>
      <c r="S218" s="33"/>
    </row>
    <row r="219" spans="1:19" ht="16.5">
      <c r="A219" s="28"/>
      <c r="B219" s="29"/>
      <c r="C219" s="36"/>
      <c r="D219" s="29"/>
      <c r="E219" s="29"/>
      <c r="F219" s="29"/>
      <c r="G219" s="29"/>
      <c r="H219" s="29"/>
      <c r="I219" s="29"/>
      <c r="J219" s="29"/>
      <c r="K219" s="29"/>
      <c r="L219" s="31"/>
      <c r="M219" s="31"/>
      <c r="N219" s="31"/>
      <c r="O219" s="31"/>
      <c r="P219" s="31"/>
      <c r="Q219" s="32"/>
      <c r="R219" s="32"/>
      <c r="S219" s="33"/>
    </row>
    <row r="220" spans="1:19" ht="16.5">
      <c r="A220" s="28"/>
      <c r="B220" s="29"/>
      <c r="C220" s="36"/>
      <c r="D220" s="29"/>
      <c r="E220" s="29"/>
      <c r="F220" s="29"/>
      <c r="G220" s="29"/>
      <c r="H220" s="29"/>
      <c r="I220" s="29"/>
      <c r="J220" s="29"/>
      <c r="K220" s="29"/>
      <c r="L220" s="31"/>
      <c r="M220" s="31"/>
      <c r="N220" s="31"/>
      <c r="O220" s="31"/>
      <c r="P220" s="31"/>
      <c r="Q220" s="32"/>
      <c r="R220" s="32"/>
      <c r="S220" s="33"/>
    </row>
    <row r="221" spans="1:19" ht="16.5">
      <c r="A221" s="28"/>
      <c r="B221" s="29"/>
      <c r="C221" s="36"/>
      <c r="D221" s="29"/>
      <c r="E221" s="29"/>
      <c r="F221" s="29"/>
      <c r="G221" s="29"/>
      <c r="H221" s="29"/>
      <c r="I221" s="29"/>
      <c r="J221" s="29"/>
      <c r="K221" s="29"/>
      <c r="L221" s="31"/>
      <c r="M221" s="31"/>
      <c r="N221" s="31"/>
      <c r="O221" s="31"/>
      <c r="P221" s="31"/>
      <c r="Q221" s="32"/>
      <c r="R221" s="32"/>
      <c r="S221" s="33"/>
    </row>
    <row r="222" spans="1:19" ht="16.5">
      <c r="A222" s="28"/>
      <c r="B222" s="29"/>
      <c r="C222" s="36"/>
      <c r="D222" s="29"/>
      <c r="E222" s="29"/>
      <c r="F222" s="29"/>
      <c r="G222" s="29"/>
      <c r="H222" s="29"/>
      <c r="I222" s="29"/>
      <c r="J222" s="29"/>
      <c r="K222" s="29"/>
      <c r="L222" s="31"/>
      <c r="M222" s="31"/>
      <c r="N222" s="31"/>
      <c r="O222" s="31"/>
      <c r="P222" s="31"/>
      <c r="Q222" s="32"/>
      <c r="R222" s="32"/>
      <c r="S222" s="33"/>
    </row>
    <row r="223" spans="1:19" ht="16.5">
      <c r="A223" s="28"/>
      <c r="B223" s="29"/>
      <c r="C223" s="36"/>
      <c r="D223" s="29"/>
      <c r="E223" s="29"/>
      <c r="F223" s="29"/>
      <c r="G223" s="29"/>
      <c r="H223" s="29"/>
      <c r="I223" s="29"/>
      <c r="J223" s="29"/>
      <c r="K223" s="29"/>
      <c r="L223" s="31"/>
      <c r="M223" s="31"/>
      <c r="N223" s="31"/>
      <c r="O223" s="31"/>
      <c r="P223" s="31"/>
      <c r="Q223" s="32"/>
      <c r="R223" s="32"/>
      <c r="S223" s="33"/>
    </row>
    <row r="224" spans="1:19" ht="16.5">
      <c r="A224" s="28"/>
      <c r="B224" s="29"/>
      <c r="C224" s="36"/>
      <c r="D224" s="29"/>
      <c r="E224" s="29"/>
      <c r="F224" s="29"/>
      <c r="G224" s="29"/>
      <c r="H224" s="29"/>
      <c r="I224" s="29"/>
      <c r="J224" s="29"/>
      <c r="K224" s="29"/>
      <c r="L224" s="31"/>
      <c r="M224" s="31"/>
      <c r="N224" s="31"/>
      <c r="O224" s="31"/>
      <c r="P224" s="31"/>
      <c r="Q224" s="32"/>
      <c r="R224" s="32"/>
      <c r="S224" s="33"/>
    </row>
    <row r="225" spans="1:19" ht="16.5">
      <c r="A225" s="28"/>
      <c r="B225" s="29"/>
      <c r="C225" s="36"/>
      <c r="D225" s="29"/>
      <c r="E225" s="29"/>
      <c r="F225" s="29"/>
      <c r="G225" s="29"/>
      <c r="H225" s="29"/>
      <c r="I225" s="29"/>
      <c r="J225" s="29"/>
      <c r="K225" s="29"/>
      <c r="L225" s="31"/>
      <c r="M225" s="31"/>
      <c r="N225" s="31"/>
      <c r="O225" s="31"/>
      <c r="P225" s="31"/>
      <c r="Q225" s="32"/>
      <c r="R225" s="32"/>
      <c r="S225" s="33"/>
    </row>
    <row r="226" spans="1:19" ht="16.5">
      <c r="A226" s="28"/>
      <c r="B226" s="29"/>
      <c r="C226" s="36"/>
      <c r="D226" s="29"/>
      <c r="E226" s="29"/>
      <c r="F226" s="29"/>
      <c r="G226" s="29"/>
      <c r="H226" s="29"/>
      <c r="I226" s="29"/>
      <c r="J226" s="29"/>
      <c r="K226" s="29"/>
      <c r="L226" s="31"/>
      <c r="M226" s="31"/>
      <c r="N226" s="31"/>
      <c r="O226" s="31"/>
      <c r="P226" s="31"/>
      <c r="Q226" s="32"/>
      <c r="R226" s="32"/>
      <c r="S226" s="33"/>
    </row>
    <row r="227" spans="1:19" ht="16.5">
      <c r="A227" s="28"/>
      <c r="B227" s="29"/>
      <c r="C227" s="36"/>
      <c r="D227" s="29"/>
      <c r="E227" s="29"/>
      <c r="F227" s="29"/>
      <c r="G227" s="29"/>
      <c r="H227" s="29"/>
      <c r="I227" s="29"/>
      <c r="J227" s="29"/>
      <c r="K227" s="29"/>
      <c r="L227" s="31"/>
      <c r="M227" s="31"/>
      <c r="N227" s="31"/>
      <c r="O227" s="31"/>
      <c r="P227" s="31"/>
      <c r="Q227" s="32"/>
      <c r="R227" s="32"/>
      <c r="S227" s="33"/>
    </row>
    <row r="228" spans="1:19" ht="16.5">
      <c r="A228" s="28"/>
      <c r="B228" s="29"/>
      <c r="C228" s="36"/>
      <c r="D228" s="29"/>
      <c r="E228" s="29"/>
      <c r="F228" s="29"/>
      <c r="G228" s="29"/>
      <c r="H228" s="29"/>
      <c r="I228" s="29"/>
      <c r="J228" s="29"/>
      <c r="K228" s="29"/>
      <c r="L228" s="31"/>
      <c r="M228" s="31"/>
      <c r="N228" s="31"/>
      <c r="O228" s="31"/>
      <c r="P228" s="31"/>
      <c r="Q228" s="32"/>
      <c r="R228" s="32"/>
      <c r="S228" s="33"/>
    </row>
    <row r="229" spans="1:19" ht="16.5">
      <c r="A229" s="28"/>
      <c r="B229" s="29"/>
      <c r="C229" s="36"/>
      <c r="D229" s="29"/>
      <c r="E229" s="29"/>
      <c r="F229" s="29"/>
      <c r="G229" s="29"/>
      <c r="H229" s="29"/>
      <c r="I229" s="29"/>
      <c r="J229" s="29"/>
      <c r="K229" s="29"/>
      <c r="L229" s="31"/>
      <c r="M229" s="31"/>
      <c r="N229" s="31"/>
      <c r="O229" s="31"/>
      <c r="P229" s="31"/>
      <c r="Q229" s="32"/>
      <c r="R229" s="32"/>
      <c r="S229" s="33"/>
    </row>
    <row r="230" spans="1:19" ht="16.5">
      <c r="A230" s="28"/>
      <c r="B230" s="29"/>
      <c r="C230" s="36"/>
      <c r="D230" s="29"/>
      <c r="E230" s="29"/>
      <c r="F230" s="29"/>
      <c r="G230" s="29"/>
      <c r="H230" s="29"/>
      <c r="I230" s="29"/>
      <c r="J230" s="29"/>
      <c r="K230" s="29"/>
      <c r="L230" s="31"/>
      <c r="M230" s="31"/>
      <c r="N230" s="31"/>
      <c r="O230" s="31"/>
      <c r="P230" s="31"/>
      <c r="Q230" s="32"/>
      <c r="R230" s="32"/>
      <c r="S230" s="33"/>
    </row>
    <row r="231" spans="1:19" ht="16.5">
      <c r="A231" s="28"/>
      <c r="B231" s="29"/>
      <c r="C231" s="36"/>
      <c r="D231" s="29"/>
      <c r="E231" s="29"/>
      <c r="F231" s="29"/>
      <c r="G231" s="29"/>
      <c r="H231" s="29"/>
      <c r="I231" s="29"/>
      <c r="J231" s="29"/>
      <c r="K231" s="29"/>
      <c r="L231" s="31"/>
      <c r="M231" s="31"/>
      <c r="N231" s="31"/>
      <c r="O231" s="31"/>
      <c r="P231" s="31"/>
      <c r="Q231" s="32"/>
      <c r="R231" s="32"/>
      <c r="S231" s="33"/>
    </row>
    <row r="232" spans="1:19" ht="16.5">
      <c r="A232" s="28"/>
      <c r="B232" s="29"/>
      <c r="C232" s="36"/>
      <c r="D232" s="29"/>
      <c r="E232" s="29"/>
      <c r="F232" s="29"/>
      <c r="G232" s="29"/>
      <c r="H232" s="29"/>
      <c r="I232" s="29"/>
      <c r="J232" s="29"/>
      <c r="K232" s="29"/>
      <c r="L232" s="31"/>
      <c r="M232" s="31"/>
      <c r="N232" s="31"/>
      <c r="O232" s="31"/>
      <c r="P232" s="31"/>
      <c r="Q232" s="32"/>
      <c r="R232" s="32"/>
      <c r="S232" s="33"/>
    </row>
    <row r="233" spans="1:19" ht="16.5">
      <c r="A233" s="28"/>
      <c r="B233" s="29"/>
      <c r="C233" s="36"/>
      <c r="D233" s="29"/>
      <c r="E233" s="29"/>
      <c r="F233" s="29"/>
      <c r="G233" s="29"/>
      <c r="H233" s="29"/>
      <c r="I233" s="29"/>
      <c r="J233" s="29"/>
      <c r="K233" s="29"/>
      <c r="L233" s="31"/>
      <c r="M233" s="31"/>
      <c r="N233" s="31"/>
      <c r="O233" s="31"/>
      <c r="P233" s="31"/>
      <c r="Q233" s="32"/>
      <c r="R233" s="32"/>
      <c r="S233" s="33"/>
    </row>
    <row r="234" spans="1:19" ht="16.5">
      <c r="A234" s="28"/>
      <c r="B234" s="29"/>
      <c r="C234" s="36"/>
      <c r="D234" s="29"/>
      <c r="E234" s="29"/>
      <c r="F234" s="29"/>
      <c r="G234" s="29"/>
      <c r="H234" s="29"/>
      <c r="I234" s="29"/>
      <c r="J234" s="29"/>
      <c r="K234" s="29"/>
      <c r="L234" s="31"/>
      <c r="M234" s="31"/>
      <c r="N234" s="31"/>
      <c r="O234" s="31"/>
      <c r="P234" s="31"/>
      <c r="Q234" s="32"/>
      <c r="R234" s="32"/>
      <c r="S234" s="33"/>
    </row>
    <row r="235" spans="1:19" ht="16.5">
      <c r="A235" s="28"/>
      <c r="B235" s="29"/>
      <c r="C235" s="36"/>
      <c r="D235" s="29"/>
      <c r="E235" s="29"/>
      <c r="F235" s="29"/>
      <c r="G235" s="29"/>
      <c r="H235" s="29"/>
      <c r="I235" s="29"/>
      <c r="J235" s="29"/>
      <c r="K235" s="29"/>
      <c r="L235" s="31"/>
      <c r="M235" s="31"/>
      <c r="N235" s="31"/>
      <c r="O235" s="31"/>
      <c r="P235" s="31"/>
      <c r="Q235" s="32"/>
      <c r="R235" s="32"/>
      <c r="S235" s="33"/>
    </row>
    <row r="236" spans="1:19" ht="16.5">
      <c r="A236" s="28"/>
      <c r="B236" s="29"/>
      <c r="C236" s="36"/>
      <c r="D236" s="29"/>
      <c r="E236" s="29"/>
      <c r="F236" s="29"/>
      <c r="G236" s="29"/>
      <c r="H236" s="29"/>
      <c r="I236" s="29"/>
      <c r="J236" s="29"/>
      <c r="K236" s="29"/>
      <c r="L236" s="31"/>
      <c r="M236" s="31"/>
      <c r="N236" s="31"/>
      <c r="O236" s="31"/>
      <c r="P236" s="31"/>
      <c r="Q236" s="32"/>
      <c r="R236" s="32"/>
      <c r="S236" s="33"/>
    </row>
    <row r="237" spans="1:19" ht="16.5">
      <c r="A237" s="28"/>
      <c r="B237" s="29"/>
      <c r="C237" s="36"/>
      <c r="D237" s="29"/>
      <c r="E237" s="29"/>
      <c r="F237" s="29"/>
      <c r="G237" s="29"/>
      <c r="H237" s="29"/>
      <c r="I237" s="29"/>
      <c r="J237" s="29"/>
      <c r="K237" s="29"/>
      <c r="L237" s="31"/>
      <c r="M237" s="31"/>
      <c r="N237" s="31"/>
      <c r="O237" s="31"/>
      <c r="P237" s="31"/>
      <c r="Q237" s="32"/>
      <c r="R237" s="32"/>
      <c r="S237" s="33"/>
    </row>
    <row r="238" spans="1:19" ht="16.5">
      <c r="A238" s="28"/>
      <c r="B238" s="29"/>
      <c r="C238" s="36"/>
      <c r="D238" s="29"/>
      <c r="E238" s="29"/>
      <c r="F238" s="29"/>
      <c r="G238" s="29"/>
      <c r="H238" s="29"/>
      <c r="I238" s="29"/>
      <c r="J238" s="29"/>
      <c r="K238" s="29"/>
      <c r="L238" s="31"/>
      <c r="M238" s="31"/>
      <c r="N238" s="31"/>
      <c r="O238" s="31"/>
      <c r="P238" s="31"/>
      <c r="Q238" s="32"/>
      <c r="R238" s="32"/>
      <c r="S238" s="33"/>
    </row>
    <row r="239" spans="1:19" ht="16.5">
      <c r="A239" s="28"/>
      <c r="B239" s="29"/>
      <c r="C239" s="36"/>
      <c r="D239" s="29"/>
      <c r="E239" s="29"/>
      <c r="F239" s="29"/>
      <c r="G239" s="29"/>
      <c r="H239" s="29"/>
      <c r="I239" s="29"/>
      <c r="J239" s="29"/>
      <c r="K239" s="29"/>
      <c r="L239" s="31"/>
      <c r="M239" s="31"/>
      <c r="N239" s="31"/>
      <c r="O239" s="31"/>
      <c r="P239" s="31"/>
      <c r="Q239" s="32"/>
      <c r="R239" s="32"/>
      <c r="S239" s="33"/>
    </row>
    <row r="240" spans="1:19" ht="16.5">
      <c r="A240" s="28"/>
      <c r="B240" s="29"/>
      <c r="C240" s="36"/>
      <c r="D240" s="29"/>
      <c r="E240" s="29"/>
      <c r="F240" s="29"/>
      <c r="G240" s="29"/>
      <c r="H240" s="29"/>
      <c r="I240" s="29"/>
      <c r="J240" s="29"/>
      <c r="K240" s="29"/>
      <c r="L240" s="31"/>
      <c r="M240" s="31"/>
      <c r="N240" s="31"/>
      <c r="O240" s="31"/>
      <c r="P240" s="31"/>
      <c r="Q240" s="32"/>
      <c r="R240" s="32"/>
      <c r="S240" s="33"/>
    </row>
    <row r="241" spans="1:19" ht="16.5">
      <c r="A241" s="28"/>
      <c r="B241" s="29"/>
      <c r="C241" s="36"/>
      <c r="D241" s="29"/>
      <c r="E241" s="29"/>
      <c r="F241" s="29"/>
      <c r="G241" s="29"/>
      <c r="H241" s="29"/>
      <c r="I241" s="29"/>
      <c r="J241" s="29"/>
      <c r="K241" s="29"/>
      <c r="L241" s="31"/>
      <c r="M241" s="31"/>
      <c r="N241" s="31"/>
      <c r="O241" s="31"/>
      <c r="P241" s="31"/>
      <c r="Q241" s="32"/>
      <c r="R241" s="32"/>
      <c r="S241" s="33"/>
    </row>
    <row r="242" spans="1:19" ht="16.5">
      <c r="A242" s="28"/>
      <c r="B242" s="29"/>
      <c r="C242" s="36"/>
      <c r="D242" s="29"/>
      <c r="E242" s="29"/>
      <c r="F242" s="29"/>
      <c r="G242" s="29"/>
      <c r="H242" s="29"/>
      <c r="I242" s="29"/>
      <c r="J242" s="29"/>
      <c r="K242" s="29"/>
      <c r="L242" s="31"/>
      <c r="M242" s="31"/>
      <c r="N242" s="31"/>
      <c r="O242" s="31"/>
      <c r="P242" s="31"/>
      <c r="Q242" s="32"/>
      <c r="R242" s="32"/>
      <c r="S242" s="33"/>
    </row>
    <row r="243" spans="1:19" ht="16.5">
      <c r="A243" s="28"/>
      <c r="B243" s="29"/>
      <c r="C243" s="36"/>
      <c r="D243" s="29"/>
      <c r="E243" s="29"/>
      <c r="F243" s="29"/>
      <c r="G243" s="29"/>
      <c r="H243" s="29"/>
      <c r="I243" s="29"/>
      <c r="J243" s="29"/>
      <c r="K243" s="29"/>
      <c r="L243" s="31"/>
      <c r="M243" s="31"/>
      <c r="N243" s="31"/>
      <c r="O243" s="31"/>
      <c r="P243" s="31"/>
      <c r="Q243" s="32"/>
      <c r="R243" s="32"/>
      <c r="S243" s="33"/>
    </row>
    <row r="244" spans="1:19" ht="16.5">
      <c r="A244" s="28"/>
      <c r="B244" s="29"/>
      <c r="C244" s="36"/>
      <c r="D244" s="29"/>
      <c r="E244" s="29"/>
      <c r="F244" s="29"/>
      <c r="G244" s="29"/>
      <c r="H244" s="29"/>
      <c r="I244" s="29"/>
      <c r="J244" s="29"/>
      <c r="K244" s="29"/>
      <c r="L244" s="31"/>
      <c r="M244" s="31"/>
      <c r="N244" s="31"/>
      <c r="O244" s="31"/>
      <c r="P244" s="31"/>
      <c r="Q244" s="32"/>
      <c r="R244" s="32"/>
      <c r="S244" s="33"/>
    </row>
    <row r="245" spans="1:19" ht="16.5">
      <c r="A245" s="28"/>
      <c r="B245" s="29"/>
      <c r="C245" s="36"/>
      <c r="D245" s="29"/>
      <c r="E245" s="29"/>
      <c r="F245" s="29"/>
      <c r="G245" s="29"/>
      <c r="H245" s="29"/>
      <c r="I245" s="29"/>
      <c r="J245" s="29"/>
      <c r="K245" s="29"/>
      <c r="L245" s="31"/>
      <c r="M245" s="31"/>
      <c r="N245" s="31"/>
      <c r="O245" s="31"/>
      <c r="P245" s="31"/>
      <c r="Q245" s="32"/>
      <c r="R245" s="32"/>
      <c r="S245" s="33"/>
    </row>
    <row r="246" spans="1:19" ht="16.5">
      <c r="A246" s="28"/>
      <c r="B246" s="29"/>
      <c r="C246" s="36"/>
      <c r="D246" s="29"/>
      <c r="E246" s="29"/>
      <c r="F246" s="29"/>
      <c r="G246" s="29"/>
      <c r="H246" s="29"/>
      <c r="I246" s="29"/>
      <c r="J246" s="29"/>
      <c r="K246" s="29"/>
      <c r="L246" s="31"/>
      <c r="M246" s="31"/>
      <c r="N246" s="31"/>
      <c r="O246" s="31"/>
      <c r="P246" s="31"/>
      <c r="Q246" s="32"/>
      <c r="R246" s="32"/>
      <c r="S246" s="33"/>
    </row>
    <row r="247" spans="1:19" ht="16.5">
      <c r="A247" s="28"/>
      <c r="B247" s="29"/>
      <c r="C247" s="36"/>
      <c r="D247" s="29"/>
      <c r="E247" s="29"/>
      <c r="F247" s="29"/>
      <c r="G247" s="29"/>
      <c r="H247" s="29"/>
      <c r="I247" s="29"/>
      <c r="J247" s="29"/>
      <c r="K247" s="29"/>
      <c r="L247" s="31"/>
      <c r="M247" s="31"/>
      <c r="N247" s="31"/>
      <c r="O247" s="31"/>
      <c r="P247" s="31"/>
      <c r="Q247" s="32"/>
      <c r="R247" s="32"/>
      <c r="S247" s="33"/>
    </row>
    <row r="248" spans="1:19" ht="16.5">
      <c r="A248" s="28"/>
      <c r="B248" s="29"/>
      <c r="C248" s="36"/>
      <c r="D248" s="29"/>
      <c r="E248" s="29"/>
      <c r="F248" s="29"/>
      <c r="G248" s="29"/>
      <c r="H248" s="29"/>
      <c r="I248" s="29"/>
      <c r="J248" s="29"/>
      <c r="K248" s="29"/>
      <c r="L248" s="31"/>
      <c r="M248" s="31"/>
      <c r="N248" s="31"/>
      <c r="O248" s="31"/>
      <c r="P248" s="31"/>
      <c r="Q248" s="32"/>
      <c r="R248" s="32"/>
      <c r="S248" s="33"/>
    </row>
    <row r="249" spans="1:19" ht="16.5">
      <c r="A249" s="28"/>
      <c r="B249" s="29"/>
      <c r="C249" s="36"/>
      <c r="D249" s="29"/>
      <c r="E249" s="29"/>
      <c r="F249" s="29"/>
      <c r="G249" s="29"/>
      <c r="H249" s="29"/>
      <c r="I249" s="29"/>
      <c r="J249" s="29"/>
      <c r="K249" s="29"/>
      <c r="L249" s="31"/>
      <c r="M249" s="31"/>
      <c r="N249" s="31"/>
      <c r="O249" s="31"/>
      <c r="P249" s="31"/>
      <c r="Q249" s="32"/>
      <c r="R249" s="32"/>
      <c r="S249" s="33"/>
    </row>
    <row r="250" spans="1:19" ht="16.5">
      <c r="A250" s="28"/>
      <c r="B250" s="29"/>
      <c r="C250" s="36"/>
      <c r="D250" s="29"/>
      <c r="E250" s="29"/>
      <c r="F250" s="29"/>
      <c r="G250" s="29"/>
      <c r="H250" s="29"/>
      <c r="I250" s="29"/>
      <c r="J250" s="29"/>
      <c r="K250" s="29"/>
      <c r="L250" s="31"/>
      <c r="M250" s="31"/>
      <c r="N250" s="31"/>
      <c r="O250" s="31"/>
      <c r="P250" s="31"/>
      <c r="Q250" s="32"/>
      <c r="R250" s="32"/>
      <c r="S250" s="33"/>
    </row>
    <row r="251" spans="1:19" ht="16.5">
      <c r="A251" s="28"/>
      <c r="B251" s="29"/>
      <c r="C251" s="36"/>
      <c r="D251" s="29"/>
      <c r="E251" s="29"/>
      <c r="F251" s="29"/>
      <c r="G251" s="29"/>
      <c r="H251" s="29"/>
      <c r="I251" s="29"/>
      <c r="J251" s="29"/>
      <c r="K251" s="29"/>
      <c r="L251" s="31"/>
      <c r="M251" s="31"/>
      <c r="N251" s="31"/>
      <c r="O251" s="31"/>
      <c r="P251" s="31"/>
      <c r="Q251" s="32"/>
      <c r="R251" s="32"/>
      <c r="S251" s="33"/>
    </row>
    <row r="252" spans="1:19" ht="16.5">
      <c r="A252" s="28"/>
      <c r="B252" s="29"/>
      <c r="C252" s="36"/>
      <c r="D252" s="29"/>
      <c r="E252" s="29"/>
      <c r="F252" s="29"/>
      <c r="G252" s="29"/>
      <c r="H252" s="29"/>
      <c r="I252" s="29"/>
      <c r="J252" s="29"/>
      <c r="K252" s="29"/>
      <c r="L252" s="31"/>
      <c r="M252" s="31"/>
      <c r="N252" s="31"/>
      <c r="O252" s="31"/>
      <c r="P252" s="31"/>
      <c r="Q252" s="32"/>
      <c r="R252" s="32"/>
      <c r="S252" s="33"/>
    </row>
    <row r="253" spans="1:19" ht="16.5">
      <c r="A253" s="28"/>
      <c r="B253" s="29"/>
      <c r="C253" s="36"/>
      <c r="D253" s="29"/>
      <c r="E253" s="29"/>
      <c r="F253" s="29"/>
      <c r="G253" s="29"/>
      <c r="H253" s="29"/>
      <c r="I253" s="29"/>
      <c r="J253" s="29"/>
      <c r="K253" s="29"/>
      <c r="L253" s="31"/>
      <c r="M253" s="31"/>
      <c r="N253" s="31"/>
      <c r="O253" s="31"/>
      <c r="P253" s="31"/>
      <c r="Q253" s="32"/>
      <c r="R253" s="32"/>
      <c r="S253" s="33"/>
    </row>
    <row r="254" spans="1:19" ht="16.5">
      <c r="A254" s="28"/>
      <c r="B254" s="29"/>
      <c r="C254" s="36"/>
      <c r="D254" s="29"/>
      <c r="E254" s="29"/>
      <c r="F254" s="29"/>
      <c r="G254" s="29"/>
      <c r="H254" s="29"/>
      <c r="I254" s="29"/>
      <c r="J254" s="29"/>
      <c r="K254" s="29"/>
      <c r="L254" s="31"/>
      <c r="M254" s="31"/>
      <c r="N254" s="31"/>
      <c r="O254" s="31"/>
      <c r="P254" s="31"/>
      <c r="Q254" s="32"/>
      <c r="R254" s="32"/>
      <c r="S254" s="33"/>
    </row>
    <row r="255" spans="1:19" ht="16.5">
      <c r="A255" s="28"/>
      <c r="B255" s="29"/>
      <c r="C255" s="36"/>
      <c r="D255" s="29"/>
      <c r="E255" s="29"/>
      <c r="F255" s="29"/>
      <c r="G255" s="29"/>
      <c r="H255" s="29"/>
      <c r="I255" s="29"/>
      <c r="J255" s="29"/>
      <c r="K255" s="29"/>
      <c r="L255" s="31"/>
      <c r="M255" s="31"/>
      <c r="N255" s="31"/>
      <c r="O255" s="31"/>
      <c r="P255" s="31"/>
      <c r="Q255" s="32"/>
      <c r="R255" s="32"/>
      <c r="S255" s="33"/>
    </row>
    <row r="256" spans="1:19" ht="16.5">
      <c r="A256" s="28"/>
      <c r="B256" s="29"/>
      <c r="C256" s="36"/>
      <c r="D256" s="29"/>
      <c r="E256" s="29"/>
      <c r="F256" s="29"/>
      <c r="G256" s="29"/>
      <c r="H256" s="29"/>
      <c r="I256" s="29"/>
      <c r="J256" s="29"/>
      <c r="K256" s="29"/>
      <c r="L256" s="31"/>
      <c r="M256" s="31"/>
      <c r="N256" s="31"/>
      <c r="O256" s="31"/>
      <c r="P256" s="31"/>
      <c r="Q256" s="32"/>
      <c r="R256" s="32"/>
      <c r="S256" s="33"/>
    </row>
    <row r="257" spans="1:19" ht="16.5">
      <c r="A257" s="28"/>
      <c r="B257" s="29"/>
      <c r="C257" s="36"/>
      <c r="D257" s="29"/>
      <c r="E257" s="29"/>
      <c r="F257" s="29"/>
      <c r="G257" s="29"/>
      <c r="H257" s="29"/>
      <c r="I257" s="29"/>
      <c r="J257" s="29"/>
      <c r="K257" s="29"/>
      <c r="L257" s="31"/>
      <c r="M257" s="31"/>
      <c r="N257" s="31"/>
      <c r="O257" s="31"/>
      <c r="P257" s="31"/>
      <c r="Q257" s="32"/>
      <c r="R257" s="32"/>
      <c r="S257" s="33"/>
    </row>
    <row r="258" spans="1:19" ht="16.5">
      <c r="A258" s="28"/>
      <c r="B258" s="29"/>
      <c r="C258" s="36"/>
      <c r="D258" s="29"/>
      <c r="E258" s="29"/>
      <c r="F258" s="29"/>
      <c r="G258" s="29"/>
      <c r="H258" s="29"/>
      <c r="I258" s="29"/>
      <c r="J258" s="29"/>
      <c r="K258" s="29"/>
      <c r="L258" s="31"/>
      <c r="M258" s="31"/>
      <c r="N258" s="31"/>
      <c r="O258" s="31"/>
      <c r="P258" s="31"/>
      <c r="Q258" s="32"/>
      <c r="R258" s="32"/>
      <c r="S258" s="33"/>
    </row>
    <row r="259" spans="1:19" ht="16.5">
      <c r="A259" s="28"/>
      <c r="B259" s="29"/>
      <c r="C259" s="36"/>
      <c r="D259" s="29"/>
      <c r="E259" s="29"/>
      <c r="F259" s="29"/>
      <c r="G259" s="29"/>
      <c r="H259" s="29"/>
      <c r="I259" s="29"/>
      <c r="J259" s="29"/>
      <c r="K259" s="29"/>
      <c r="L259" s="31"/>
      <c r="M259" s="31"/>
      <c r="N259" s="31"/>
      <c r="O259" s="31"/>
      <c r="P259" s="31"/>
      <c r="Q259" s="32"/>
      <c r="R259" s="32"/>
      <c r="S259" s="33"/>
    </row>
    <row r="260" spans="1:19" ht="16.5">
      <c r="A260" s="28"/>
      <c r="B260" s="29"/>
      <c r="C260" s="36"/>
      <c r="D260" s="29"/>
      <c r="E260" s="29"/>
      <c r="F260" s="29"/>
      <c r="G260" s="29"/>
      <c r="H260" s="29"/>
      <c r="I260" s="29"/>
      <c r="J260" s="29"/>
      <c r="K260" s="29"/>
      <c r="L260" s="31"/>
      <c r="M260" s="31"/>
      <c r="N260" s="31"/>
      <c r="O260" s="31"/>
      <c r="P260" s="31"/>
      <c r="Q260" s="32"/>
      <c r="R260" s="32"/>
      <c r="S260" s="33"/>
    </row>
    <row r="261" spans="1:19" ht="16.5">
      <c r="A261" s="28"/>
      <c r="B261" s="29"/>
      <c r="C261" s="36"/>
      <c r="D261" s="29"/>
      <c r="E261" s="29"/>
      <c r="F261" s="29"/>
      <c r="G261" s="29"/>
      <c r="H261" s="29"/>
      <c r="I261" s="29"/>
      <c r="J261" s="29"/>
      <c r="K261" s="29"/>
      <c r="L261" s="31"/>
      <c r="M261" s="31"/>
      <c r="N261" s="31"/>
      <c r="O261" s="31"/>
      <c r="P261" s="31"/>
      <c r="Q261" s="32"/>
      <c r="R261" s="32"/>
      <c r="S261" s="33"/>
    </row>
    <row r="262" spans="1:19" ht="16.5">
      <c r="A262" s="28"/>
      <c r="B262" s="29"/>
      <c r="C262" s="36"/>
      <c r="D262" s="29"/>
      <c r="E262" s="29"/>
      <c r="F262" s="29"/>
      <c r="G262" s="29"/>
      <c r="H262" s="29"/>
      <c r="I262" s="29"/>
      <c r="J262" s="29"/>
      <c r="K262" s="29"/>
      <c r="L262" s="31"/>
      <c r="M262" s="31"/>
      <c r="N262" s="31"/>
      <c r="O262" s="31"/>
      <c r="P262" s="31"/>
      <c r="Q262" s="32"/>
      <c r="R262" s="32"/>
      <c r="S262" s="33"/>
    </row>
    <row r="263" spans="1:19" ht="16.5">
      <c r="A263" s="28"/>
      <c r="B263" s="29"/>
      <c r="C263" s="36"/>
      <c r="D263" s="29"/>
      <c r="E263" s="29"/>
      <c r="F263" s="29"/>
      <c r="G263" s="29"/>
      <c r="H263" s="29"/>
      <c r="I263" s="29"/>
      <c r="J263" s="29"/>
      <c r="K263" s="29"/>
      <c r="L263" s="31"/>
      <c r="M263" s="31"/>
      <c r="N263" s="31"/>
      <c r="O263" s="31"/>
      <c r="P263" s="31"/>
      <c r="Q263" s="32"/>
      <c r="R263" s="32"/>
      <c r="S263" s="33"/>
    </row>
    <row r="264" spans="1:19" ht="16.5">
      <c r="A264" s="28"/>
      <c r="B264" s="29"/>
      <c r="C264" s="36"/>
      <c r="D264" s="29"/>
      <c r="E264" s="29"/>
      <c r="F264" s="29"/>
      <c r="G264" s="29"/>
      <c r="H264" s="29"/>
      <c r="I264" s="29"/>
      <c r="J264" s="29"/>
      <c r="K264" s="29"/>
      <c r="L264" s="31"/>
      <c r="M264" s="31"/>
      <c r="N264" s="31"/>
      <c r="O264" s="31"/>
      <c r="P264" s="31"/>
      <c r="Q264" s="32"/>
      <c r="R264" s="32"/>
      <c r="S264" s="33"/>
    </row>
    <row r="265" spans="1:19" ht="16.5">
      <c r="A265" s="28"/>
      <c r="B265" s="29"/>
      <c r="C265" s="36"/>
      <c r="D265" s="29"/>
      <c r="E265" s="29"/>
      <c r="F265" s="29"/>
      <c r="G265" s="29"/>
      <c r="H265" s="29"/>
      <c r="I265" s="29"/>
      <c r="J265" s="29"/>
      <c r="K265" s="29"/>
      <c r="L265" s="31"/>
      <c r="M265" s="31"/>
      <c r="N265" s="31"/>
      <c r="O265" s="31"/>
      <c r="P265" s="31"/>
      <c r="Q265" s="32"/>
      <c r="R265" s="32"/>
      <c r="S265" s="33"/>
    </row>
    <row r="266" spans="1:19" ht="16.5">
      <c r="A266" s="28"/>
      <c r="B266" s="29"/>
      <c r="C266" s="36"/>
      <c r="D266" s="29"/>
      <c r="E266" s="29"/>
      <c r="F266" s="29"/>
      <c r="G266" s="29"/>
      <c r="H266" s="29"/>
      <c r="I266" s="29"/>
      <c r="J266" s="29"/>
      <c r="K266" s="29"/>
      <c r="L266" s="31"/>
      <c r="M266" s="31"/>
      <c r="N266" s="31"/>
      <c r="O266" s="31"/>
      <c r="P266" s="31"/>
      <c r="Q266" s="32"/>
      <c r="R266" s="32"/>
      <c r="S266" s="33"/>
    </row>
    <row r="267" spans="1:19" ht="16.5">
      <c r="A267" s="28"/>
      <c r="B267" s="29"/>
      <c r="C267" s="36"/>
      <c r="D267" s="29"/>
      <c r="E267" s="29"/>
      <c r="F267" s="29"/>
      <c r="G267" s="29"/>
      <c r="H267" s="29"/>
      <c r="I267" s="29"/>
      <c r="J267" s="29"/>
      <c r="K267" s="29"/>
      <c r="L267" s="31"/>
      <c r="M267" s="31"/>
      <c r="N267" s="31"/>
      <c r="O267" s="31"/>
      <c r="P267" s="31"/>
      <c r="Q267" s="32"/>
      <c r="R267" s="32"/>
      <c r="S267" s="33"/>
    </row>
    <row r="268" spans="1:19" ht="16.5">
      <c r="A268" s="28"/>
      <c r="B268" s="29"/>
      <c r="C268" s="36"/>
      <c r="D268" s="29"/>
      <c r="E268" s="29"/>
      <c r="F268" s="29"/>
      <c r="G268" s="29"/>
      <c r="H268" s="29"/>
      <c r="I268" s="29"/>
      <c r="J268" s="29"/>
      <c r="K268" s="29"/>
      <c r="L268" s="31"/>
      <c r="M268" s="31"/>
      <c r="N268" s="31"/>
      <c r="O268" s="31"/>
      <c r="P268" s="31"/>
      <c r="Q268" s="32"/>
      <c r="R268" s="32"/>
      <c r="S268" s="33"/>
    </row>
    <row r="269" spans="1:19" ht="16.5">
      <c r="A269" s="28"/>
      <c r="B269" s="29"/>
      <c r="C269" s="36"/>
      <c r="D269" s="29"/>
      <c r="E269" s="29"/>
      <c r="F269" s="29"/>
      <c r="G269" s="29"/>
      <c r="H269" s="29"/>
      <c r="I269" s="29"/>
      <c r="J269" s="29"/>
      <c r="K269" s="29"/>
      <c r="L269" s="31"/>
      <c r="M269" s="31"/>
      <c r="N269" s="31"/>
      <c r="O269" s="31"/>
      <c r="P269" s="31"/>
      <c r="Q269" s="32"/>
      <c r="R269" s="32"/>
      <c r="S269" s="33"/>
    </row>
    <row r="270" spans="1:19" ht="16.5">
      <c r="A270" s="28"/>
      <c r="B270" s="29"/>
      <c r="C270" s="36"/>
      <c r="D270" s="29"/>
      <c r="E270" s="29"/>
      <c r="F270" s="29"/>
      <c r="G270" s="29"/>
      <c r="H270" s="29"/>
      <c r="I270" s="29"/>
      <c r="J270" s="29"/>
      <c r="K270" s="29"/>
      <c r="L270" s="31"/>
      <c r="M270" s="31"/>
      <c r="N270" s="31"/>
      <c r="O270" s="31"/>
      <c r="P270" s="31"/>
      <c r="Q270" s="32"/>
      <c r="R270" s="32"/>
      <c r="S270" s="33"/>
    </row>
    <row r="271" spans="1:19" ht="16.5">
      <c r="A271" s="28"/>
      <c r="B271" s="29"/>
      <c r="C271" s="36"/>
      <c r="D271" s="29"/>
      <c r="E271" s="29"/>
      <c r="F271" s="29"/>
      <c r="G271" s="29"/>
      <c r="H271" s="29"/>
      <c r="I271" s="29"/>
      <c r="J271" s="29"/>
      <c r="K271" s="29"/>
      <c r="L271" s="31"/>
      <c r="M271" s="31"/>
      <c r="N271" s="31"/>
      <c r="O271" s="31"/>
      <c r="P271" s="31"/>
      <c r="Q271" s="32"/>
      <c r="R271" s="32"/>
      <c r="S271" s="33"/>
    </row>
    <row r="272" spans="1:19" ht="16.5">
      <c r="A272" s="28"/>
      <c r="B272" s="29"/>
      <c r="C272" s="36"/>
      <c r="D272" s="29"/>
      <c r="E272" s="29"/>
      <c r="F272" s="29"/>
      <c r="G272" s="29"/>
      <c r="H272" s="29"/>
      <c r="I272" s="29"/>
      <c r="J272" s="29"/>
      <c r="K272" s="29"/>
      <c r="L272" s="31"/>
      <c r="M272" s="31"/>
      <c r="N272" s="31"/>
      <c r="O272" s="31"/>
      <c r="P272" s="31"/>
      <c r="Q272" s="32"/>
      <c r="R272" s="32"/>
      <c r="S272" s="33"/>
    </row>
    <row r="273" spans="1:19" ht="16.5">
      <c r="A273" s="28"/>
      <c r="B273" s="29"/>
      <c r="C273" s="36"/>
      <c r="D273" s="29"/>
      <c r="E273" s="29"/>
      <c r="F273" s="29"/>
      <c r="G273" s="29"/>
      <c r="H273" s="29"/>
      <c r="I273" s="29"/>
      <c r="J273" s="29"/>
      <c r="K273" s="29"/>
      <c r="L273" s="31"/>
      <c r="M273" s="31"/>
      <c r="N273" s="31"/>
      <c r="O273" s="31"/>
      <c r="P273" s="31"/>
      <c r="Q273" s="32"/>
      <c r="R273" s="32"/>
      <c r="S273" s="33"/>
    </row>
    <row r="274" spans="1:19" ht="16.5">
      <c r="A274" s="28"/>
      <c r="B274" s="29"/>
      <c r="C274" s="36"/>
      <c r="D274" s="29"/>
      <c r="E274" s="29"/>
      <c r="F274" s="29"/>
      <c r="G274" s="29"/>
      <c r="H274" s="29"/>
      <c r="I274" s="29"/>
      <c r="J274" s="29"/>
      <c r="K274" s="29"/>
      <c r="L274" s="31"/>
      <c r="M274" s="31"/>
      <c r="N274" s="31"/>
      <c r="O274" s="31"/>
      <c r="P274" s="31"/>
      <c r="Q274" s="32"/>
      <c r="R274" s="32"/>
      <c r="S274" s="33"/>
    </row>
    <row r="275" spans="1:19" ht="16.5">
      <c r="A275" s="28"/>
      <c r="B275" s="29"/>
      <c r="C275" s="36"/>
      <c r="D275" s="29"/>
      <c r="E275" s="29"/>
      <c r="F275" s="29"/>
      <c r="G275" s="29"/>
      <c r="H275" s="29"/>
      <c r="I275" s="29"/>
      <c r="J275" s="29"/>
      <c r="K275" s="29"/>
      <c r="L275" s="31"/>
      <c r="M275" s="31"/>
      <c r="N275" s="31"/>
      <c r="O275" s="31"/>
      <c r="P275" s="31"/>
      <c r="Q275" s="32"/>
      <c r="R275" s="32"/>
      <c r="S275" s="33"/>
    </row>
    <row r="276" spans="1:20" ht="16.5" customHeight="1">
      <c r="A276" s="131" t="s">
        <v>22</v>
      </c>
      <c r="B276" s="132"/>
      <c r="C276" s="132"/>
      <c r="D276" s="132"/>
      <c r="E276" s="132"/>
      <c r="F276" s="132"/>
      <c r="G276" s="132"/>
      <c r="H276" s="132"/>
      <c r="I276" s="132"/>
      <c r="J276" s="132"/>
      <c r="K276" s="132"/>
      <c r="L276" s="34"/>
      <c r="M276" s="34"/>
      <c r="N276" s="34"/>
      <c r="O276" s="34"/>
      <c r="P276" s="34"/>
      <c r="Q276" s="133"/>
      <c r="R276" s="134">
        <f>SUBTOTAL(109,R2:R275)</f>
        <v>1706.17</v>
      </c>
      <c r="S276" s="135"/>
      <c r="T276" s="94"/>
    </row>
    <row r="278" ht="15">
      <c r="R278" s="92"/>
    </row>
    <row r="279" spans="15:19" ht="15">
      <c r="O279" s="19"/>
      <c r="R279" s="58"/>
      <c r="S279" s="2"/>
    </row>
    <row r="280" spans="18:19" ht="15">
      <c r="R280" s="58"/>
      <c r="S280" s="16"/>
    </row>
    <row r="281" spans="18:19" ht="15">
      <c r="R281" s="58"/>
      <c r="S281" s="2"/>
    </row>
    <row r="282" spans="18:19" ht="15">
      <c r="R282" s="58"/>
      <c r="S282" s="2"/>
    </row>
    <row r="283" spans="18:19" ht="15">
      <c r="R283" s="58"/>
      <c r="S283" s="2"/>
    </row>
    <row r="284" spans="18:19" ht="15">
      <c r="R284" s="58"/>
      <c r="S284" s="2"/>
    </row>
    <row r="285" spans="15:19" ht="15">
      <c r="O285" s="19"/>
      <c r="R285" s="58"/>
      <c r="S285" s="2"/>
    </row>
    <row r="286" spans="18:20" ht="15">
      <c r="R286" s="58"/>
      <c r="S286" s="2"/>
      <c r="T286" s="22"/>
    </row>
    <row r="287" spans="15:19" ht="15">
      <c r="O287" s="19"/>
      <c r="R287" s="58"/>
      <c r="S287" s="2"/>
    </row>
    <row r="288" spans="18:19" ht="15">
      <c r="R288" s="58"/>
      <c r="S288" s="16"/>
    </row>
    <row r="289" spans="15:19" ht="15">
      <c r="O289" s="19"/>
      <c r="R289" s="58"/>
      <c r="S289" s="16"/>
    </row>
    <row r="290" spans="18:19" ht="15">
      <c r="R290" s="58"/>
      <c r="S290" s="16"/>
    </row>
    <row r="291" spans="18:20" ht="15">
      <c r="R291" s="58"/>
      <c r="S291" s="2"/>
      <c r="T291" s="22"/>
    </row>
    <row r="292" spans="18:19" ht="15">
      <c r="R292" s="58"/>
      <c r="S292" s="2"/>
    </row>
    <row r="293" spans="18:19" ht="15">
      <c r="R293" s="58"/>
      <c r="S293" s="2"/>
    </row>
    <row r="294" spans="18:19" ht="15">
      <c r="R294" s="58"/>
      <c r="S294" s="2"/>
    </row>
    <row r="295" spans="18:19" ht="15">
      <c r="R295" s="58"/>
      <c r="S295" s="2"/>
    </row>
    <row r="296" spans="18:19" ht="15">
      <c r="R296" s="58"/>
      <c r="S296" s="2"/>
    </row>
    <row r="297" spans="18:19" ht="15">
      <c r="R297" s="58"/>
      <c r="S297" s="2"/>
    </row>
    <row r="298" spans="18:19" ht="15">
      <c r="R298" s="58"/>
      <c r="S298" s="16"/>
    </row>
    <row r="299" spans="18:19" ht="15">
      <c r="R299" s="58"/>
      <c r="S299" s="2"/>
    </row>
    <row r="300" spans="18:19" ht="15">
      <c r="R300" s="58"/>
      <c r="S300" s="2"/>
    </row>
    <row r="324" spans="18:19" ht="15">
      <c r="R324" s="58"/>
      <c r="S324" s="2"/>
    </row>
    <row r="325" spans="18:19" ht="15">
      <c r="R325" s="58"/>
      <c r="S325" s="2"/>
    </row>
  </sheetData>
  <sheetProtection/>
  <printOptions/>
  <pageMargins left="0.511811024" right="0.511811024" top="0.787401575" bottom="0.787401575" header="0.31496062" footer="0.31496062"/>
  <pageSetup horizontalDpi="600" verticalDpi="600" orientation="portrait" paperSize="9" r:id="rId2"/>
  <tableParts>
    <tablePart r:id="rId1"/>
  </tableParts>
</worksheet>
</file>

<file path=xl/worksheets/sheet4.xml><?xml version="1.0" encoding="utf-8"?>
<worksheet xmlns="http://schemas.openxmlformats.org/spreadsheetml/2006/main" xmlns:r="http://schemas.openxmlformats.org/officeDocument/2006/relationships">
  <dimension ref="A1:AA62"/>
  <sheetViews>
    <sheetView zoomScalePageLayoutView="0" workbookViewId="0" topLeftCell="A1">
      <selection activeCell="W9" sqref="W9"/>
    </sheetView>
  </sheetViews>
  <sheetFormatPr defaultColWidth="9.140625" defaultRowHeight="15"/>
  <cols>
    <col min="1" max="1" width="16.28125" style="1" bestFit="1" customWidth="1"/>
    <col min="2" max="2" width="15.28125" style="1" customWidth="1"/>
    <col min="3" max="3" width="21.57421875" style="1" bestFit="1" customWidth="1"/>
    <col min="4" max="4" width="9.57421875" style="1" bestFit="1" customWidth="1"/>
    <col min="5" max="5" width="10.8515625" style="1" bestFit="1" customWidth="1"/>
    <col min="6" max="6" width="10.7109375" style="1" bestFit="1" customWidth="1"/>
    <col min="7" max="7" width="12.7109375" style="1" bestFit="1" customWidth="1"/>
    <col min="8" max="8" width="10.7109375" style="1" customWidth="1"/>
    <col min="9" max="9" width="11.28125" style="1" customWidth="1"/>
    <col min="10" max="10" width="14.8515625" style="1" customWidth="1"/>
    <col min="11" max="11" width="17.140625" style="1" customWidth="1"/>
    <col min="12" max="12" width="8.8515625" style="1" bestFit="1" customWidth="1"/>
    <col min="13" max="13" width="7.421875" style="1" customWidth="1"/>
    <col min="14" max="14" width="67.421875" style="1" customWidth="1"/>
    <col min="15" max="15" width="15.00390625" style="1" customWidth="1"/>
    <col min="16" max="16" width="13.57421875" style="1" customWidth="1"/>
    <col min="17" max="17" width="16.8515625" style="17" bestFit="1" customWidth="1"/>
    <col min="18" max="18" width="16.57421875" style="17" bestFit="1" customWidth="1"/>
    <col min="19" max="19" width="16.28125" style="6" bestFit="1" customWidth="1"/>
  </cols>
  <sheetData>
    <row r="1" spans="1:20" s="81" customFormat="1" ht="15">
      <c r="A1" s="23" t="s">
        <v>7</v>
      </c>
      <c r="B1" s="24" t="s">
        <v>8</v>
      </c>
      <c r="C1" s="25" t="s">
        <v>0</v>
      </c>
      <c r="D1" s="25" t="s">
        <v>9</v>
      </c>
      <c r="E1" s="25" t="s">
        <v>10</v>
      </c>
      <c r="F1" s="25" t="s">
        <v>11</v>
      </c>
      <c r="G1" s="24" t="s">
        <v>12</v>
      </c>
      <c r="H1" s="24" t="s">
        <v>13</v>
      </c>
      <c r="I1" s="24" t="s">
        <v>14</v>
      </c>
      <c r="J1" s="24" t="s">
        <v>15</v>
      </c>
      <c r="K1" s="24" t="s">
        <v>16</v>
      </c>
      <c r="L1" s="24" t="s">
        <v>1</v>
      </c>
      <c r="M1" s="24" t="s">
        <v>2</v>
      </c>
      <c r="N1" s="26" t="s">
        <v>3</v>
      </c>
      <c r="O1" s="24" t="s">
        <v>17</v>
      </c>
      <c r="P1" s="26" t="s">
        <v>18</v>
      </c>
      <c r="Q1" s="27" t="s">
        <v>4</v>
      </c>
      <c r="R1" s="27" t="s">
        <v>5</v>
      </c>
      <c r="S1" s="80" t="s">
        <v>6</v>
      </c>
      <c r="T1" s="95" t="s">
        <v>231</v>
      </c>
    </row>
    <row r="2" spans="1:20" ht="25.5">
      <c r="A2" s="59" t="s">
        <v>38</v>
      </c>
      <c r="B2" s="60" t="s">
        <v>71</v>
      </c>
      <c r="C2" s="64" t="s">
        <v>72</v>
      </c>
      <c r="D2" s="61">
        <v>153529</v>
      </c>
      <c r="E2" s="36" t="s">
        <v>41</v>
      </c>
      <c r="F2" s="36" t="s">
        <v>42</v>
      </c>
      <c r="G2" s="36" t="s">
        <v>43</v>
      </c>
      <c r="H2" s="36" t="s">
        <v>44</v>
      </c>
      <c r="I2" s="36" t="s">
        <v>45</v>
      </c>
      <c r="J2" s="36" t="s">
        <v>88</v>
      </c>
      <c r="K2" s="29" t="s">
        <v>47</v>
      </c>
      <c r="L2" s="62">
        <v>25922</v>
      </c>
      <c r="M2" s="62">
        <v>23</v>
      </c>
      <c r="N2" s="63" t="s">
        <v>73</v>
      </c>
      <c r="O2" s="62" t="s">
        <v>49</v>
      </c>
      <c r="P2" s="60">
        <v>50</v>
      </c>
      <c r="Q2" s="66">
        <v>89.99</v>
      </c>
      <c r="R2" s="68">
        <f aca="true" t="shared" si="0" ref="R2:R7">P2*Q2</f>
        <v>4499.5</v>
      </c>
      <c r="S2" s="36" t="s">
        <v>86</v>
      </c>
      <c r="T2">
        <v>800850</v>
      </c>
    </row>
    <row r="3" spans="1:23" ht="41.25">
      <c r="A3" s="59" t="s">
        <v>74</v>
      </c>
      <c r="B3" s="60" t="s">
        <v>70</v>
      </c>
      <c r="C3" s="64" t="s">
        <v>75</v>
      </c>
      <c r="D3" s="61">
        <v>153529</v>
      </c>
      <c r="E3" s="36" t="s">
        <v>41</v>
      </c>
      <c r="F3" s="36" t="s">
        <v>42</v>
      </c>
      <c r="G3" s="36" t="s">
        <v>43</v>
      </c>
      <c r="H3" s="36" t="s">
        <v>44</v>
      </c>
      <c r="I3" s="36" t="s">
        <v>45</v>
      </c>
      <c r="J3" s="36" t="s">
        <v>46</v>
      </c>
      <c r="K3" s="29" t="s">
        <v>47</v>
      </c>
      <c r="L3" s="62">
        <v>66015</v>
      </c>
      <c r="M3" s="62">
        <v>65</v>
      </c>
      <c r="N3" s="63" t="s">
        <v>76</v>
      </c>
      <c r="O3" s="62" t="s">
        <v>49</v>
      </c>
      <c r="P3" s="60">
        <v>2</v>
      </c>
      <c r="Q3" s="66">
        <v>4150</v>
      </c>
      <c r="R3" s="68">
        <f t="shared" si="0"/>
        <v>8300</v>
      </c>
      <c r="S3" s="36" t="s">
        <v>86</v>
      </c>
      <c r="T3">
        <v>800848</v>
      </c>
      <c r="W3" s="116"/>
    </row>
    <row r="4" spans="1:27" ht="25.5">
      <c r="A4" s="59" t="s">
        <v>38</v>
      </c>
      <c r="B4" s="60" t="s">
        <v>77</v>
      </c>
      <c r="C4" s="64" t="s">
        <v>78</v>
      </c>
      <c r="D4" s="61">
        <v>153529</v>
      </c>
      <c r="E4" s="36" t="s">
        <v>41</v>
      </c>
      <c r="F4" s="36" t="s">
        <v>42</v>
      </c>
      <c r="G4" s="36" t="s">
        <v>43</v>
      </c>
      <c r="H4" s="36" t="s">
        <v>44</v>
      </c>
      <c r="I4" s="36" t="s">
        <v>45</v>
      </c>
      <c r="J4" s="29" t="s">
        <v>88</v>
      </c>
      <c r="K4" s="29" t="s">
        <v>47</v>
      </c>
      <c r="L4" s="62">
        <v>22403</v>
      </c>
      <c r="M4" s="62">
        <v>17</v>
      </c>
      <c r="N4" s="63" t="s">
        <v>79</v>
      </c>
      <c r="O4" s="62" t="s">
        <v>49</v>
      </c>
      <c r="P4" s="60">
        <v>66</v>
      </c>
      <c r="Q4" s="66">
        <v>60</v>
      </c>
      <c r="R4" s="68">
        <f t="shared" si="0"/>
        <v>3960</v>
      </c>
      <c r="S4" s="36" t="s">
        <v>86</v>
      </c>
      <c r="T4">
        <v>800851</v>
      </c>
      <c r="X4">
        <v>801264</v>
      </c>
      <c r="Y4" s="116">
        <v>1200</v>
      </c>
      <c r="Z4">
        <v>449052</v>
      </c>
      <c r="AA4" t="s">
        <v>236</v>
      </c>
    </row>
    <row r="5" spans="1:20" ht="38.25">
      <c r="A5" s="59" t="s">
        <v>38</v>
      </c>
      <c r="B5" s="60" t="s">
        <v>77</v>
      </c>
      <c r="C5" s="64" t="s">
        <v>78</v>
      </c>
      <c r="D5" s="61">
        <v>153529</v>
      </c>
      <c r="E5" s="36" t="s">
        <v>41</v>
      </c>
      <c r="F5" s="36" t="s">
        <v>42</v>
      </c>
      <c r="G5" s="36" t="s">
        <v>43</v>
      </c>
      <c r="H5" s="36" t="s">
        <v>44</v>
      </c>
      <c r="I5" s="36" t="s">
        <v>45</v>
      </c>
      <c r="J5" s="29" t="s">
        <v>87</v>
      </c>
      <c r="K5" s="29" t="s">
        <v>47</v>
      </c>
      <c r="L5" s="62">
        <v>66433</v>
      </c>
      <c r="M5" s="62">
        <v>115</v>
      </c>
      <c r="N5" s="63" t="s">
        <v>80</v>
      </c>
      <c r="O5" s="62" t="s">
        <v>49</v>
      </c>
      <c r="P5" s="60">
        <v>3</v>
      </c>
      <c r="Q5" s="66">
        <v>1490</v>
      </c>
      <c r="R5" s="68">
        <f t="shared" si="0"/>
        <v>4470</v>
      </c>
      <c r="S5" s="36" t="s">
        <v>86</v>
      </c>
      <c r="T5">
        <v>800851</v>
      </c>
    </row>
    <row r="6" spans="1:20" ht="25.5">
      <c r="A6" s="59" t="s">
        <v>74</v>
      </c>
      <c r="B6" s="60" t="s">
        <v>39</v>
      </c>
      <c r="C6" s="64" t="s">
        <v>81</v>
      </c>
      <c r="D6" s="61">
        <v>153529</v>
      </c>
      <c r="E6" s="36" t="s">
        <v>41</v>
      </c>
      <c r="F6" s="36" t="s">
        <v>42</v>
      </c>
      <c r="G6" s="36" t="s">
        <v>43</v>
      </c>
      <c r="H6" s="36" t="s">
        <v>44</v>
      </c>
      <c r="I6" s="36" t="s">
        <v>45</v>
      </c>
      <c r="J6" s="36" t="s">
        <v>46</v>
      </c>
      <c r="K6" s="29" t="s">
        <v>47</v>
      </c>
      <c r="L6" s="62">
        <v>51879</v>
      </c>
      <c r="M6" s="62">
        <v>22</v>
      </c>
      <c r="N6" s="63" t="s">
        <v>82</v>
      </c>
      <c r="O6" s="62" t="s">
        <v>49</v>
      </c>
      <c r="P6" s="60">
        <v>2</v>
      </c>
      <c r="Q6" s="66">
        <v>598</v>
      </c>
      <c r="R6" s="68">
        <f t="shared" si="0"/>
        <v>1196</v>
      </c>
      <c r="S6" s="36" t="s">
        <v>86</v>
      </c>
      <c r="T6">
        <v>800847</v>
      </c>
    </row>
    <row r="7" spans="1:20" ht="38.25">
      <c r="A7" s="69" t="s">
        <v>38</v>
      </c>
      <c r="B7" s="70" t="s">
        <v>83</v>
      </c>
      <c r="C7" s="71" t="s">
        <v>84</v>
      </c>
      <c r="D7" s="72">
        <v>153529</v>
      </c>
      <c r="E7" s="73" t="s">
        <v>41</v>
      </c>
      <c r="F7" s="73" t="s">
        <v>42</v>
      </c>
      <c r="G7" s="73" t="s">
        <v>43</v>
      </c>
      <c r="H7" s="73" t="s">
        <v>44</v>
      </c>
      <c r="I7" s="73" t="s">
        <v>45</v>
      </c>
      <c r="J7" s="100" t="s">
        <v>88</v>
      </c>
      <c r="K7" s="100" t="s">
        <v>47</v>
      </c>
      <c r="L7" s="74">
        <v>26606</v>
      </c>
      <c r="M7" s="74">
        <v>91</v>
      </c>
      <c r="N7" s="75" t="s">
        <v>85</v>
      </c>
      <c r="O7" s="74" t="s">
        <v>49</v>
      </c>
      <c r="P7" s="70">
        <v>1</v>
      </c>
      <c r="Q7" s="76">
        <v>260</v>
      </c>
      <c r="R7" s="77">
        <f t="shared" si="0"/>
        <v>260</v>
      </c>
      <c r="S7" s="73" t="s">
        <v>86</v>
      </c>
      <c r="T7">
        <v>800849</v>
      </c>
    </row>
    <row r="8" spans="1:20" ht="25.5">
      <c r="A8" s="61" t="s">
        <v>74</v>
      </c>
      <c r="B8" s="60" t="s">
        <v>96</v>
      </c>
      <c r="C8" s="101" t="s">
        <v>95</v>
      </c>
      <c r="D8" s="61">
        <v>153529</v>
      </c>
      <c r="E8" s="36" t="s">
        <v>41</v>
      </c>
      <c r="F8" s="36" t="s">
        <v>42</v>
      </c>
      <c r="G8" s="36" t="s">
        <v>43</v>
      </c>
      <c r="H8" s="36" t="s">
        <v>44</v>
      </c>
      <c r="I8" s="36" t="s">
        <v>45</v>
      </c>
      <c r="J8" s="36" t="s">
        <v>46</v>
      </c>
      <c r="K8" s="29" t="s">
        <v>47</v>
      </c>
      <c r="L8" s="102">
        <v>51879</v>
      </c>
      <c r="M8" s="102">
        <v>22</v>
      </c>
      <c r="N8" s="63" t="s">
        <v>82</v>
      </c>
      <c r="O8" s="102" t="s">
        <v>49</v>
      </c>
      <c r="P8" s="102">
        <v>2</v>
      </c>
      <c r="Q8" s="103">
        <v>598</v>
      </c>
      <c r="R8" s="104">
        <v>1196</v>
      </c>
      <c r="S8" s="99" t="s">
        <v>94</v>
      </c>
      <c r="T8">
        <v>801559</v>
      </c>
    </row>
    <row r="9" spans="1:20" ht="41.25">
      <c r="A9" s="59" t="s">
        <v>74</v>
      </c>
      <c r="B9" s="60" t="s">
        <v>97</v>
      </c>
      <c r="C9" s="64" t="s">
        <v>75</v>
      </c>
      <c r="D9" s="61">
        <v>153529</v>
      </c>
      <c r="E9" s="36" t="s">
        <v>41</v>
      </c>
      <c r="F9" s="36" t="s">
        <v>42</v>
      </c>
      <c r="G9" s="36" t="s">
        <v>43</v>
      </c>
      <c r="H9" s="36" t="s">
        <v>44</v>
      </c>
      <c r="I9" s="36" t="s">
        <v>45</v>
      </c>
      <c r="J9" s="36" t="s">
        <v>46</v>
      </c>
      <c r="K9" s="29" t="s">
        <v>47</v>
      </c>
      <c r="L9" s="62">
        <v>66015</v>
      </c>
      <c r="M9" s="62">
        <v>65</v>
      </c>
      <c r="N9" s="63" t="s">
        <v>76</v>
      </c>
      <c r="O9" s="62" t="s">
        <v>49</v>
      </c>
      <c r="P9" s="60">
        <v>1</v>
      </c>
      <c r="Q9" s="66">
        <v>4150</v>
      </c>
      <c r="R9" s="68">
        <f>P9*Q9</f>
        <v>4150</v>
      </c>
      <c r="S9" s="36" t="s">
        <v>86</v>
      </c>
      <c r="T9">
        <v>801560</v>
      </c>
    </row>
    <row r="10" spans="1:20" ht="41.25">
      <c r="A10" s="59" t="s">
        <v>74</v>
      </c>
      <c r="B10" s="60" t="s">
        <v>106</v>
      </c>
      <c r="C10" s="110" t="s">
        <v>107</v>
      </c>
      <c r="D10" s="61">
        <v>153529</v>
      </c>
      <c r="E10" s="36" t="s">
        <v>108</v>
      </c>
      <c r="F10" s="36" t="s">
        <v>42</v>
      </c>
      <c r="G10" s="36" t="s">
        <v>43</v>
      </c>
      <c r="H10" s="36" t="s">
        <v>44</v>
      </c>
      <c r="I10" s="36" t="s">
        <v>45</v>
      </c>
      <c r="J10" s="29" t="s">
        <v>46</v>
      </c>
      <c r="K10" s="29" t="s">
        <v>47</v>
      </c>
      <c r="L10" s="62">
        <v>66015</v>
      </c>
      <c r="M10" s="62">
        <v>65</v>
      </c>
      <c r="N10" s="63" t="s">
        <v>76</v>
      </c>
      <c r="O10" s="62" t="s">
        <v>49</v>
      </c>
      <c r="P10" s="60">
        <v>1</v>
      </c>
      <c r="Q10" s="66">
        <v>4150</v>
      </c>
      <c r="R10" s="68">
        <f>P10*Q10</f>
        <v>4150</v>
      </c>
      <c r="S10" s="36" t="s">
        <v>86</v>
      </c>
      <c r="T10">
        <v>801996</v>
      </c>
    </row>
    <row r="11" spans="1:20" ht="25.5">
      <c r="A11" s="59" t="s">
        <v>74</v>
      </c>
      <c r="B11" s="60" t="s">
        <v>109</v>
      </c>
      <c r="C11" s="110" t="s">
        <v>95</v>
      </c>
      <c r="D11" s="61">
        <v>153529</v>
      </c>
      <c r="E11" s="36" t="s">
        <v>108</v>
      </c>
      <c r="F11" s="36" t="s">
        <v>42</v>
      </c>
      <c r="G11" s="36" t="s">
        <v>43</v>
      </c>
      <c r="H11" s="36" t="s">
        <v>44</v>
      </c>
      <c r="I11" s="36" t="s">
        <v>45</v>
      </c>
      <c r="J11" s="29" t="s">
        <v>46</v>
      </c>
      <c r="K11" s="29" t="s">
        <v>47</v>
      </c>
      <c r="L11" s="62">
        <v>51879</v>
      </c>
      <c r="M11" s="62">
        <v>22</v>
      </c>
      <c r="N11" s="63" t="s">
        <v>82</v>
      </c>
      <c r="O11" s="62" t="s">
        <v>49</v>
      </c>
      <c r="P11" s="60">
        <v>3</v>
      </c>
      <c r="Q11" s="66">
        <v>598</v>
      </c>
      <c r="R11" s="68">
        <v>1794</v>
      </c>
      <c r="S11" s="36" t="s">
        <v>94</v>
      </c>
      <c r="T11">
        <v>802216</v>
      </c>
    </row>
    <row r="12" spans="1:20" ht="38.25">
      <c r="A12" s="59" t="s">
        <v>74</v>
      </c>
      <c r="B12" s="60" t="s">
        <v>110</v>
      </c>
      <c r="C12" s="110" t="s">
        <v>111</v>
      </c>
      <c r="D12" s="61">
        <v>153529</v>
      </c>
      <c r="E12" s="36" t="s">
        <v>108</v>
      </c>
      <c r="F12" s="36" t="s">
        <v>42</v>
      </c>
      <c r="G12" s="36" t="s">
        <v>43</v>
      </c>
      <c r="H12" s="36" t="s">
        <v>44</v>
      </c>
      <c r="I12" s="36" t="s">
        <v>45</v>
      </c>
      <c r="J12" s="29" t="s">
        <v>87</v>
      </c>
      <c r="K12" s="29" t="s">
        <v>47</v>
      </c>
      <c r="L12" s="62">
        <v>42454</v>
      </c>
      <c r="M12" s="62">
        <v>39</v>
      </c>
      <c r="N12" s="63" t="s">
        <v>112</v>
      </c>
      <c r="O12" s="62" t="s">
        <v>49</v>
      </c>
      <c r="P12" s="60">
        <v>2</v>
      </c>
      <c r="Q12" s="66">
        <v>189</v>
      </c>
      <c r="R12" s="68">
        <v>378</v>
      </c>
      <c r="S12" s="36" t="s">
        <v>113</v>
      </c>
      <c r="T12">
        <v>802166</v>
      </c>
    </row>
    <row r="13" spans="1:20" ht="25.5">
      <c r="A13" s="59" t="s">
        <v>74</v>
      </c>
      <c r="B13" s="60" t="s">
        <v>114</v>
      </c>
      <c r="C13" s="110" t="s">
        <v>107</v>
      </c>
      <c r="D13" s="61">
        <v>153529</v>
      </c>
      <c r="E13" s="36" t="s">
        <v>108</v>
      </c>
      <c r="F13" s="36" t="s">
        <v>42</v>
      </c>
      <c r="G13" s="36" t="s">
        <v>43</v>
      </c>
      <c r="H13" s="36" t="s">
        <v>44</v>
      </c>
      <c r="I13" s="36" t="s">
        <v>45</v>
      </c>
      <c r="J13" s="29" t="s">
        <v>46</v>
      </c>
      <c r="K13" s="29" t="s">
        <v>47</v>
      </c>
      <c r="L13" s="62">
        <v>66015</v>
      </c>
      <c r="M13" s="62">
        <v>65</v>
      </c>
      <c r="N13" s="63" t="s">
        <v>115</v>
      </c>
      <c r="O13" s="62" t="s">
        <v>49</v>
      </c>
      <c r="P13" s="60"/>
      <c r="Q13" s="66">
        <v>4150</v>
      </c>
      <c r="R13" s="68">
        <v>4150</v>
      </c>
      <c r="S13" s="36" t="s">
        <v>113</v>
      </c>
      <c r="T13">
        <v>802217</v>
      </c>
    </row>
    <row r="14" spans="1:23" ht="16.5">
      <c r="A14" s="121" t="s">
        <v>22</v>
      </c>
      <c r="B14" s="122"/>
      <c r="C14" s="123"/>
      <c r="D14" s="124"/>
      <c r="E14" s="78"/>
      <c r="F14" s="78"/>
      <c r="G14" s="78"/>
      <c r="H14" s="78"/>
      <c r="I14" s="78"/>
      <c r="J14" s="125"/>
      <c r="K14" s="125"/>
      <c r="L14" s="126"/>
      <c r="M14" s="126"/>
      <c r="N14" s="127"/>
      <c r="O14" s="126"/>
      <c r="P14" s="122"/>
      <c r="Q14" s="128"/>
      <c r="R14" s="129">
        <f>SUBTOTAL(109,R2:R13)</f>
        <v>38503.5</v>
      </c>
      <c r="S14" s="130">
        <f>SUBTOTAL(103,S2:S13)</f>
        <v>12</v>
      </c>
      <c r="W14" s="116"/>
    </row>
    <row r="15" ht="15">
      <c r="R15" s="65"/>
    </row>
    <row r="16" spans="15:19" ht="15">
      <c r="O16" s="19"/>
      <c r="R16" s="16"/>
      <c r="S16" s="2"/>
    </row>
    <row r="17" spans="18:19" ht="15">
      <c r="R17" s="18"/>
      <c r="S17" s="16"/>
    </row>
    <row r="18" spans="18:19" ht="15">
      <c r="R18" s="2"/>
      <c r="S18" s="2"/>
    </row>
    <row r="19" spans="18:19" ht="15">
      <c r="R19" s="18"/>
      <c r="S19" s="2"/>
    </row>
    <row r="20" spans="18:19" ht="15">
      <c r="R20" s="2"/>
      <c r="S20" s="2"/>
    </row>
    <row r="21" spans="18:19" ht="15">
      <c r="R21" s="2"/>
      <c r="S21" s="2"/>
    </row>
    <row r="22" spans="15:19" ht="15">
      <c r="O22" s="19"/>
      <c r="R22" s="2"/>
      <c r="S22" s="2"/>
    </row>
    <row r="23" spans="18:19" ht="15">
      <c r="R23" s="22"/>
      <c r="S23" s="2"/>
    </row>
    <row r="24" spans="15:19" ht="15">
      <c r="O24" s="19"/>
      <c r="R24" s="2"/>
      <c r="S24" s="2"/>
    </row>
    <row r="25" spans="18:19" ht="15">
      <c r="R25" s="22"/>
      <c r="S25" s="16"/>
    </row>
    <row r="26" spans="15:19" ht="15">
      <c r="O26" s="19"/>
      <c r="R26" s="18"/>
      <c r="S26" s="16"/>
    </row>
    <row r="27" spans="18:19" ht="15">
      <c r="R27" s="2"/>
      <c r="S27" s="16"/>
    </row>
    <row r="28" spans="18:19" ht="15">
      <c r="R28" s="2"/>
      <c r="S28" s="2"/>
    </row>
    <row r="29" spans="18:19" ht="15">
      <c r="R29" s="2"/>
      <c r="S29" s="2"/>
    </row>
    <row r="30" spans="18:19" ht="15">
      <c r="R30" s="2"/>
      <c r="S30" s="2"/>
    </row>
    <row r="31" ht="15">
      <c r="R31" s="2"/>
    </row>
    <row r="32" spans="18:19" ht="15">
      <c r="R32" s="2"/>
      <c r="S32" s="2"/>
    </row>
    <row r="33" spans="18:19" ht="15">
      <c r="R33" s="2"/>
      <c r="S33" s="2"/>
    </row>
    <row r="34" spans="18:19" ht="15">
      <c r="R34" s="2"/>
      <c r="S34" s="2"/>
    </row>
    <row r="35" spans="18:19" ht="15">
      <c r="R35" s="2"/>
      <c r="S35" s="16"/>
    </row>
    <row r="36" spans="18:19" ht="15">
      <c r="R36" s="2"/>
      <c r="S36" s="2"/>
    </row>
    <row r="37" spans="18:19" ht="15">
      <c r="R37" s="2"/>
      <c r="S37" s="2"/>
    </row>
    <row r="61" spans="18:19" ht="15">
      <c r="R61" s="2"/>
      <c r="S61" s="2"/>
    </row>
    <row r="62" spans="18:19" ht="15">
      <c r="R62" s="2"/>
      <c r="S62" s="2"/>
    </row>
  </sheetData>
  <sheetProtection/>
  <printOptions/>
  <pageMargins left="0.511811024" right="0.511811024" top="0.787401575" bottom="0.787401575" header="0.31496062" footer="0.31496062"/>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proplan-p057347</dc:creator>
  <cp:keywords/>
  <dc:description/>
  <cp:lastModifiedBy>proplan-p077058</cp:lastModifiedBy>
  <cp:lastPrinted>2014-11-17T13:11:58Z</cp:lastPrinted>
  <dcterms:created xsi:type="dcterms:W3CDTF">2013-05-07T17:06:03Z</dcterms:created>
  <dcterms:modified xsi:type="dcterms:W3CDTF">2017-06-13T12:16:49Z</dcterms:modified>
  <cp:category/>
  <cp:version/>
  <cp:contentType/>
  <cp:contentStatus/>
</cp:coreProperties>
</file>