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Resumo da UA" sheetId="1" r:id="rId1"/>
    <sheet name="ICHL" sheetId="2" r:id="rId2"/>
    <sheet name="ICHL (Sistema)" sheetId="3" r:id="rId3"/>
    <sheet name="Diárias Nacionais" sheetId="4" r:id="rId4"/>
    <sheet name="Diárias Internacionais" sheetId="5" r:id="rId5"/>
  </sheets>
  <externalReferences>
    <externalReference r:id="rId8"/>
  </externalReferences>
  <definedNames>
    <definedName name="_xlfn.SUMIFS" hidden="1">#NAME?</definedName>
    <definedName name="_xlfn_SUMIFS">NA()</definedName>
  </definedNames>
  <calcPr fullCalcOnLoad="1"/>
</workbook>
</file>

<file path=xl/comments1.xml><?xml version="1.0" encoding="utf-8"?>
<comments xmlns="http://schemas.openxmlformats.org/spreadsheetml/2006/main">
  <authors>
    <author/>
  </authors>
  <commentList>
    <comment ref="A10" authorId="0">
      <text>
        <r>
          <rPr>
            <b/>
            <sz val="9"/>
            <color indexed="8"/>
            <rFont val="Tahoma"/>
            <family val="2"/>
          </rPr>
          <t xml:space="preserve">proplan-p05747:
</t>
        </r>
        <r>
          <rPr>
            <sz val="9"/>
            <color indexed="8"/>
            <rFont val="Tahoma"/>
            <family val="2"/>
          </rPr>
          <t>Memo. 18/2016/ICHL</t>
        </r>
      </text>
    </comment>
    <comment ref="J17" authorId="0">
      <text>
        <r>
          <rPr>
            <b/>
            <sz val="9"/>
            <color indexed="8"/>
            <rFont val="Tahoma"/>
            <family val="2"/>
          </rPr>
          <t xml:space="preserve">proplan-p056831:
</t>
        </r>
        <r>
          <rPr>
            <sz val="9"/>
            <color indexed="8"/>
            <rFont val="Tahoma"/>
            <family val="2"/>
          </rPr>
          <t>Solicitação de complementação: MEMO 18/2016/ICHL
- Conforme o processo 10297/2016-80 A PROEX solicitou que reforçasse o empenho do ICHL em R$ 652,04 retirado das diárias da PROEX</t>
        </r>
      </text>
    </comment>
    <comment ref="J18" authorId="0">
      <text>
        <r>
          <rPr>
            <b/>
            <sz val="9"/>
            <color indexed="8"/>
            <rFont val="Tahoma"/>
            <family val="2"/>
          </rPr>
          <t xml:space="preserve">proplan-p056831:
</t>
        </r>
        <r>
          <rPr>
            <sz val="9"/>
            <color indexed="8"/>
            <rFont val="Tahoma"/>
            <family val="2"/>
          </rPr>
          <t>Helena Maria dos Santos Felício 
*valor total da viagem: R$ 6.236,41
Acordado:
-Metade custeada empenho Masaharu (R$3.118,20)
-Metade custeada pelo ICHL (R$3.118,20)</t>
        </r>
      </text>
    </comment>
  </commentList>
</comments>
</file>

<file path=xl/sharedStrings.xml><?xml version="1.0" encoding="utf-8"?>
<sst xmlns="http://schemas.openxmlformats.org/spreadsheetml/2006/main" count="573" uniqueCount="251">
  <si>
    <t>INSTITUTO DE CIÊNCIAS HUMANAS E LETRAS</t>
  </si>
  <si>
    <t>Capital (R$)</t>
  </si>
  <si>
    <t>Custeio (R$)</t>
  </si>
  <si>
    <t xml:space="preserve">Saldo da Matriz </t>
  </si>
  <si>
    <t>Contingenciamento (20% Custeio 60% capital)</t>
  </si>
  <si>
    <t>Contingenciamento Definitivo (10% Custeio, 35% Capital)</t>
  </si>
  <si>
    <t>Capital ICHL</t>
  </si>
  <si>
    <t>Capital ICHL (Sistema)</t>
  </si>
  <si>
    <t>Custeio ICHL</t>
  </si>
  <si>
    <t>Inversão para Diárias Nacionais (R$ 30.000,00) Internacionais (R$ 30.000,00)</t>
  </si>
  <si>
    <t>Saldo Final</t>
  </si>
  <si>
    <t>Inversão Memo 130/2016</t>
  </si>
  <si>
    <t>Saldo Restante</t>
  </si>
  <si>
    <t>Diárias</t>
  </si>
  <si>
    <t>Nº do Empenho</t>
  </si>
  <si>
    <t>Descrição</t>
  </si>
  <si>
    <t>Valor Inicial</t>
  </si>
  <si>
    <t>Contingenciamento</t>
  </si>
  <si>
    <t>Complemento / Cancelamento</t>
  </si>
  <si>
    <t>Total</t>
  </si>
  <si>
    <t>Utilizado</t>
  </si>
  <si>
    <t>Saldo</t>
  </si>
  <si>
    <t>2016NE000018</t>
  </si>
  <si>
    <t>Diárias - Servidores</t>
  </si>
  <si>
    <t>2016NE000152</t>
  </si>
  <si>
    <t>Diárias - Internacionais *</t>
  </si>
  <si>
    <t xml:space="preserve">*- R$ 3.118,20 
Refere-se a gasto com Diárias Internacionais da Profa. Helena Maria dos Santos Felício (valor total da viagem: R$ 6.236,41); 
Acordado: 
-Metade custeada empenho Masaharu (R$3.118,20) 
-Metade custeada pelo ICHL (R$3.118,20)
</t>
  </si>
  <si>
    <t>Transportes</t>
  </si>
  <si>
    <t>Complemento/ Cancelamento</t>
  </si>
  <si>
    <t>Modalidade</t>
  </si>
  <si>
    <t>Pré-Empenho</t>
  </si>
  <si>
    <t>Empresa</t>
  </si>
  <si>
    <t>UGR</t>
  </si>
  <si>
    <t>PTRES</t>
  </si>
  <si>
    <t>Fonte</t>
  </si>
  <si>
    <t>PI - Enq.</t>
  </si>
  <si>
    <t>PI - Ação</t>
  </si>
  <si>
    <t>PI - Etapa</t>
  </si>
  <si>
    <t>PI - Categoria</t>
  </si>
  <si>
    <t>PI - Modalidade</t>
  </si>
  <si>
    <t>ID</t>
  </si>
  <si>
    <t>Item</t>
  </si>
  <si>
    <t>Nome</t>
  </si>
  <si>
    <t>Unidade</t>
  </si>
  <si>
    <t xml:space="preserve">Qtde </t>
  </si>
  <si>
    <t>Valor Uni R$</t>
  </si>
  <si>
    <t>Valor Tot R$</t>
  </si>
  <si>
    <t>SIAFI</t>
  </si>
  <si>
    <t>Colunas1</t>
  </si>
  <si>
    <t>Colunas2</t>
  </si>
  <si>
    <t>Pregão 97/2015</t>
  </si>
  <si>
    <t>4.26</t>
  </si>
  <si>
    <t>Batista Penha</t>
  </si>
  <si>
    <t>151367</t>
  </si>
  <si>
    <t>108132</t>
  </si>
  <si>
    <t>0112</t>
  </si>
  <si>
    <t>M</t>
  </si>
  <si>
    <t>ICHL</t>
  </si>
  <si>
    <t>G</t>
  </si>
  <si>
    <t>1938</t>
  </si>
  <si>
    <t>N</t>
  </si>
  <si>
    <t>Cadeira de escritório, executivo, espuma injetada de alta resistência, base giratória, regulagem de altura com pistão a gás, braço em polipropileno com regulagem de altura, base em nyl</t>
  </si>
  <si>
    <t>un</t>
  </si>
  <si>
    <t>449052-42</t>
  </si>
  <si>
    <t>2015PR00074</t>
  </si>
  <si>
    <t>Cadeira secretária, assento e encosto com estrutura interna em madeira compensada, com espuma injetada, perfil de proteção nas bordas do assento e encosto revestido em courvin. Estrutu</t>
  </si>
  <si>
    <t>2015PR00097</t>
  </si>
  <si>
    <t>Pregão 74/2015</t>
  </si>
  <si>
    <t>18.2</t>
  </si>
  <si>
    <t>Infotec</t>
  </si>
  <si>
    <t>1935</t>
  </si>
  <si>
    <t>Câmera Digital: Resolução 14.2MP; Sensor CMOS Exmor tamanho APS-C (23,5 x 15,6mm); Processador de Imagem BIONZ; Formatos de Arquivo RAW RAW+JPEG JPEG Fine JPEG Padrão; Tamanho de Arqui</t>
  </si>
  <si>
    <t>449052-33</t>
  </si>
  <si>
    <t>HD Externo com as seguintes configurações ou superior: Capacidade: 1,0 Terabyte; Conexão: USB Padrão 2.0, com taxa de transferência de 480 Mb/s (máx.); Sistema de arquivos: Pré-formatado para NTFS, compatível com Windows© XP, Windows Vista©, Windows 7; Mac OS© X Tiger©; Leopard©; Snow Leopard©, Linux e FreeBSD; Alimentação: Alimentada diretamente pela porta USB. Não necessita de fonte de alimentação separada; Velocidade de Rotação do HD: 7200RPM, padrão SATA II; Acompanhando: Cabo USB e manuais; Garantia: mínimo 01 ano.</t>
  </si>
  <si>
    <t>PREGÃO</t>
  </si>
  <si>
    <t>FORNECEDOR</t>
  </si>
  <si>
    <t>ITEM</t>
  </si>
  <si>
    <t>SIGE</t>
  </si>
  <si>
    <t>DESCRIÇÃO</t>
  </si>
  <si>
    <t>UN</t>
  </si>
  <si>
    <t>QTD. LIC.</t>
  </si>
  <si>
    <t>QTD. SOL.</t>
  </si>
  <si>
    <t>QTD. EMP.</t>
  </si>
  <si>
    <t>R$ UN</t>
  </si>
  <si>
    <t>R$ TOTAL</t>
  </si>
  <si>
    <t>R$ TOTAL EMP.</t>
  </si>
  <si>
    <t>STATUS</t>
  </si>
  <si>
    <t>Colunas3</t>
  </si>
  <si>
    <t>72/2015</t>
  </si>
  <si>
    <t>MAXIM QUALITTA COMERCIO LTDA - ME</t>
  </si>
  <si>
    <t>Caixa correspondência modular móvel, com 3 divisórias em poliestireno na cor cristal, dimensões mínima de 266mm x 366mm x 215mm.</t>
  </si>
  <si>
    <t>EMPENHADO</t>
  </si>
  <si>
    <t>2016NE800338</t>
  </si>
  <si>
    <t>custeio</t>
  </si>
  <si>
    <t>58-2016</t>
  </si>
  <si>
    <t>S &amp; K INFORMATICA LTDA - ME</t>
  </si>
  <si>
    <t>Cabo adaptador conversor HDMI, para conector VGA fémea, compatível com os seguintes sistemas operacionais WindowsXP SP3, windows 7, windows 8 e linux; suportando resolução de até 1680 x 1050 dpi.</t>
  </si>
  <si>
    <t>2016NE801664</t>
  </si>
  <si>
    <t>47-2016</t>
  </si>
  <si>
    <t>LIDER NOTEBOOKS COMERCIO E SERVICOS LTDA - EPP</t>
  </si>
  <si>
    <t>Computador DeskTop (tipo-02) 4ª geração do processador Intel Cori i7, com as seguintes características abaixo: 1. Características Gerais: 1.1. Todos os componentes visíveis integrantes do computador ofertado (gabinete, mouse e teclado) deverão ter a mesma cor predominante. 1.2. Os componentes do computador deverão ser homologados pelo fabricante. Não será aceita a adição ou subtração de qualquer componente não original de fábrica para adequação do equipamento; 1.3. Todos os componentes do computador deverão ser compatíveis entre si, com o conjunto do equipamento e com suas funcionalidades, sem a utilização de adaptadores, fresagens, pinturas, usinagens em geral, furações, emprego de adesivos, fitas adesivas ou quaisquer outros procedimentos ou emprego de materiais inadequados ou que visem adaptar forçadamente o equipamento ou suas partes que sejam fisicamente ou logicamente incompatíveis. (Será aceito o regime de OEM desde que comprovado pelo próprio fabricante). 2. Comprovações Técnicas: 2.1. Deverá apresentar após solicitação do pregoeiro a documentação técnica do fabricante do equipamento, comprovando o atendimento a todos os requisitos contidos nas "Características técnicas mínimas obrigatórias" do objeto a ser contratado, com o atendimento das seguintes condições: Não será aceita Carta do Fornecedor/Distribuidor como comprovação de atendimento a características técnicas e de compatibilidade especificados neste termo de referência. 2.1.1. Documentação técnica. Nessa documentação, deverá fornecer uma planilha ponto-a-ponto indicando documento e página que conste o cumprimento de cada um dos requisitos das especificações técnicas. O(s) documento(s) deve(m) descrever claramente a referência ao modelo apresentado na proposta, não serão válidas referências genéricas. Não serão aceitas referências a futuras atualizações ou versões de produtos para comprovar a existência ou aderência a qualquer quesito desta especificação. 2.2. Relação de componentes. Nessa documentação, deverá fornecer uma lista completa contendo a configuração do equipamento ofertado, incluindo módulos, fontes e acessórios, com as respectivas quantidades de cada item. 2.3. Deverá apresentar documento(s) que comprove(m) a aptidão necessária para comercializar o equipamento proposto, tais como: contrato, termo, certificado, declaração, endereço eletrônico de sites oficiais do fabricante, entre outros documentos pertinentes, que demonstrem de forma inequívoca a habilidade para comercializar o equipamento proposto. Não haverá necessidade de apresentação da declaração quando o menor pre;o ofertado for à própria fabricante/ proprietária do equipamento. 2.4. Deverá fornecer declaração do fabricante que o equipamento proposto e todos os seus componentes são novos, de primeiro uso e estão em linha de fabricação na data de abertura das propostas; 2.5. Deverá fornecer declaração do fabricante que o equipamento proposto possui a garantia e suporte técnico solicitado no item "Garantia e Suporte"; 3. Características técnicas mínimas obrigatórias: 3.1. Gabinete/Chassis: 3.1.1. Não será aceito gabinete do tipo monobloco (integrado ao monitor); 3.1.2. Gabinete com volume de até 8.500cm³, permitindo a utilização na posição horizontal e vertical sem comprometer os componentes internos e o funcionamento do computador; 3.1.3. O gabinete deverá ter projeto tool-less, ou seja, que não necessite ferramentas para abertura da tampa do gabinete, remoção de periféricos como: placas de expansão, módulos de memória RAM, disco rígido, e unidade óptica. Não será aceito o uso de parafusos recartilhados para atender essa característica, deverá possuir sistema de instalação dos componentes aqui especificados por encaixe; 3.1.4. Deve possibilitar a instalação de cadeado (incluindo opção para padrão Kensington) ou lacre de segurança em slot ou trava externa específica de forma a impedir a abertura do gabinete: 3.1.5. Possuir, dispositivo físico que gere alerta de abertura de gabinete ao agente de gerenciamento do equipamento; 3.2. Fonte de Alimentação: 3.2.1. Fonte de Alimentação desenvolvida especificamente para o modelo ofertado. Não serão aceitas fontes de alimentação livre comercialização no mercado; 3.2.2. Deve ser padrão universal (UPS) baseadas em saída de onda senoidal "Sine Waves". 3.2.3. Tensão de entrada bivolt com seleção automática de tensão; 3.2.4. Possui potência de no máximo 255 watts, e suficiente para o funcionamento do computador na configuração máxima suportada; 3.2.5. Possuir eficiência de 90% ou superior a uma carga nominal de 50%, com tecnologia PFC Ativo (Active Power Factor Correction); 3.2.6. Possuir conformidade com o programa 80Plus; 3.3. Processador: 3.3.1. Processador com arquitetura x86 e com tecnologia de fabricação de no máximo 22nm; 3.3.2. Possuir instruções AVX e extensões de virtualização; 3.3.3.Possuir no mínimo 4 (quatro) núcleo físicos em um único processador; 3.3.4. Possuir frequência de clock nominal de no mínimo 3.6GHz (não será aceito frequência com overclock ou turbo); 3.3.5. Possuir memória cache L3 de no mínimo 8MB; 3.3.6. Possuir controladora de memória integrada de 2 (dois) canais, compatível com DDR3 de 1.600MHz; 3.3.7. Link de comunicação do processador com o restante do sistema de no mínimo 5.0 GT/s; 3.3.8. Suportar tecnologia para que cada núcleo consiga, dinamicamente e automaticamente, operar acima de sua frequência nominal de clock se o mesmo estiver operando abaixo de seus limites de temperatura, energia e corrente; 3.4. Memória RAM: 3.4.1. Possuir, no mínimo 8GB de memória SDRAM instalada, do tipo DDR3 de 1600 MHz; 3.5. Placa Mãe e Circuitos Integrados (Chipset): 3.5.1. Placa mãe desenvolvida especificamente para o modelo ofertado. Não serão aceitas placas de livre comercialização no mercado; 3.5.2. O chipset deve ser da mesma marca do fabricante do processador: 3.5.3. Possuir chip de segurança com a tecnologia TPM (Trusted Platform Module) versão 1.2 integrado a placa mãe e software para sua implementação incluso. 3.5.4. System BIOS: 3.5.4.1. Deve ser desenvolvida especificamente para o modelo ofertado. Para este item não serão aceitas soluções em regime de OEM ou customizadas. Tal comprovação poderá ser feita através de declaração ou atestado fornecido pelo fabricante do equipamento. 3.5.4.2. Possuir o número de série do equipamento e campo editável que permita inserir identificação customizada podendo ser consultada por software de gerenciamento, como número de propriedade e de serviço; 3.5.4.3. Deve possuir opção de criação de senha de acesso e senha de administrador ao sistema de configuração do equipamento; 3.5.4.4. Estar apta a direcionar a inicialização do sistema para imagem no servidor da rede; 3.5.4.5. Suportar tecnologia "Auto Power-On" que permite o administrador de TI a selecionar e programar qualquer dia da semana para "acordar" o equipamento e rodar rotinas de manutenção, atualização e segurança no equipamento; 3.5.4.6. Possuir alertas ao sistema em caso de abertura do gabinete permitindo monitorar violações através de software de gerenciamento; 3.5.4.7. Deve possuir opção para desabilitar componentes de drive (portas SATA) e de entrada e saída do equipamento como portas USB e slots de expansão; 3.5.4.8. Deve manter registro de log de alertas de falha de disco (SMART); 3.5.4.9. Suportar o recurso WOL (Wake on LAN) e PXE (Pré-boot Execution Enviroment); 3.5.4.10. Suportar algum tipo de modalidade de serviço e tecnologia de segurança de rastreamento e localização remotos para casos de roubo e perda do equipamento, inclusive com função de "limpeza" do HDD e respectivo apagamento dos dados; Caso a tecnologia acima seja uma solução OEM, deverá ser apresentado comprovação de compatibilidade de BIOS e Firmware com a solução ofertada. 3.5.4.11. Suportar a função de habilitar/desabilitar a tecnologia de virtualização; 3.5.5. Slot de memória RAM: 3.5.5.1. Possuir no mínimo 4 (quatro) slots de memória DIMM; 3.5.5.2. Suportar módulos DDR3 com velocidade de no mínimo 1.600MHz; 3.5.5.3. Possuir tecnologia de canal duplo (Dual Channel); 3.5.5.4. Suportar no mínimo 32GB em sua máxima configuração; 3.5.6. Slot de expansão: 3.5.6.1. Possuir no mínimo 1 (um) slot PCI-Express x16 para placa gráfica; 3.5.6.2. Possuir no mínimo 1 (um) slot PCI-Express x16 (cabeada x4); 3.5.6.3. Os slots acima deverão estar livres para futura expansão; 3.5.7. Controladora de Vídeo: 3.5.7.1. Controladora de vídeo em alta definição (HD) integrada à mesma forma de silício da CPU e com frequência mínima de 1250 MHz, com capacidade de alocação de até 1.7GB de memória do sistema; 3.5.7.2. Deve possuir no mínimo 3 (três) portas de vídeo, sendo 2 (duas) portas do tipo DisplayPort ou DVI e 1 (uma) porta analógica VGA (não será aceito a utilização de adaptadores ou conversores); 3.5.7.3. Suportar resolução de 1920x1200 @ 60Hz em modo analógico (VGA) e de 3840x2160 @ 60Hz em modo digital (DisplayPort ou DVI); 3.5.7.4. Suporte aos padrões DirectX 11, OpenGL 4.0; 3.5.7.5. Deve ter suporte a multi-tela, no mínimo 3 (três) telas simultâneas; 3.5.8. Controladora de Áudio: 3.5.8.1. Placa de som estéreo de alta definição integrada a placa mãe, com pelo menos 2 (dois) canais e 16 bits; 3.5.8.2. Possuir alto-falante interno ao gabinete com potência de pelo menos 1 Watt; 3.5.9. Interface de Rede: 3.5.9.1. Placa de Rede do tipo LOM (Lan-on-Motherboard) padrão Gigabit Ethernet, com conector RJ-45; 3.5.9.2. Opera automaticamente nas velocidades de comunicação de 10/100/1000 Mbps, bem como no modo full-duplex; 3.5.9.3. Suportar recursos de WOL (Wake-on-LAN), PXE 2.1; 3.5.10. Portas de Comunicação: 3.5.10.1. Todos os conectores das portas de entrada/saída devem ser identificados pelos nomes ou símbolos; 3.5.10.2. Possuir no mínimo 1 (uma) porta serial nativa; 3.5.10.3. Possuir no mínimo 2 (duas) portas PS/2 nativas; 3.5.10.4. Possuir no mínimo 4 (quatro) portas de acesso frontal no gabinete, sendo 2 (duas) portas USB padrão 3.0 e 2 (duas) portas USB padrão 2.0 ou superior; 3.5.10.5. Possuir no mínimo 6 (seis) portas na parte traseira do gabinete, sendo 2 (duas) portas USB padrão 3.0 e 4 (quatro) portas USB padrão 2.0 ou superior; 3.5.10.6. Possuir no mínimo, 2 (duas) portas de entrada de áudio para microfone e 2 (duas) portas de saída de áudio para headphones e/ou caixas de som, em ambos os casos com 1 (uma) porta da parte traseira e outra na parte dianteira; 3.5.10.7. Possuir no mínimo 3 (três) conectores SATA integrados à placa mãe, sendo 2 (dois) conectores padrão SATA 3.0 e 1 (um) conector padrão SATA 2.0. 3.5.11. RAID: 3.5.11.1. Suportar RAID 0 e 1 (por hardware) com controladora integrada; 3.6. Disco Rígido: 3.6.1. Possuir 1 (uma) unidade disco rígido interno ao gabinete; 3.6.2. Deve ser padrão SATA 3.0, com taxa de transferência de 6 Gb/s; 3.6.3. Possuir capacidade de armazenamento nativo de no mínimo 500GB; 3.6.4. Velocidade de rotação de no mínimo 7.200 RPM e buffer interno de no mínimo 64MB; 3.7. Unidade óptica: 3.7.1. Possuir unidade de gravação DVD+/-RW interna ao gabinete, com interface SATA; 3.8. Monitor/Display: 3.8.1. Monitor TFT LCD (matriz ativa) com iluminação LED, superfície da tela antirreflexo, área visível de no mínimo 23 polegadas e formato Widescreen (relação de 16:9); 3.8.2. Suportar resolução de no mínimo 1920 x 1080 pixels a 60 Hz; 3.8.3. Possuir, no mínimo 1 (uma) porta analógica padrão VGA, 1 (uma) porta digital padrão DVI e 1 (uma) porta digital padrão DisplayPort; 3.8.4. Possuir, no mínimo 3 (três) portas padrão USB 2.0 (tipo A) ou superior; 3.8.5. Possuir, brilho de no mínimo 250cd/m² e contraste típico de no mínimo 1000:1; 3.8.6. Possuir, Pixel Pitch de 0,27mm (horizontal e Vertical) ou inferior; 3.8.7. Possuir, ajuste de altura, inclinação e rotação; 3.8.8. Suportar montagem VESA (100mm x 100mm); 3.8.9. Possuir, slot para colocação de cabo de segurança; 3.8.10. Possuir, botões para ligar/desligar e de controle digitais (Menu OSD); 3.9. Periféricos: 3.9.1. Teclado: 3.9.1.1. Teclado padrão ABNT-2 de 107 teclas, com teclado numérico e teclas de função; 3.9.1.2. Possui conector padrão USB (não será aceito adaptador); 3.9.1.3. Deve possuir ajuste de inclinação; 3.9.2. Mouse: 3.9.2.1. Mouse com tecnologia laser, com no mínimo, 6 (seis) botões, sendo 5 (cinco) para seleção de objetos e 1 (um) do tipo scroll para rolagem; 3.9.2.2. Possuir, no mínimo, resolução de movimento de 1400dpi; 3.9.2.3. Possui, conector padrão USB (não será aceito adaptador); 3.10. Acessórios: 3.10.1. Fornecer junto com o equipamento, todos os acessórios e cabos necessários para o pleno funcionamento do mesmo. 3.10.2. O cabo de força deverá ser certificado pelo INMETRO e em conformidade com a norma NBR 14136, conforme orientações do INMETRO. 3.11. Softwares: 3.11.1. Sistema Operacional: 3.11.1.1. Possui, 1 (uma) licença genuína do sistema operacional Microsoft Windows 8.1 Professional de 64-bit, versão em português do Brasil, com mídia de instalação. 3.11.1.2. O sistema operacional deve estar pré-instalado, bem como, todos os drivers de adaptadores internos necessário para seu funcionamento; 3.11.1.3. Deve ser fornecida mídia com todos os drivers, compatível com o sistema operacional solicitado, necessário para seu funcionamento do equipamento; 3.11.1.4. O fabricante deve disponibilizar no seu respectivo website, download gratuito de todos os Drivers de dispositivos, BIOS e Firmwares para o equipamento ofertado; 3.12. Gerenciamento Remoto 3.12.1. O equipamento ofertado deve possuir gerenciamento embarcado no hardware, com recursos acessados e administrados de forma separada do disco rígido, sistema operacional e aplicativos de software, com as seguintes características técnicas: 3.12.1.1. Permitir acesso remoto com acesso ao KVM (teclado, mouse e vídeo) do equipamento para suporte integral ao usuário a distância; 3.12.1.2. Permitir configurar, diagnosticar, isolar e reparar o equipamento remotamente, mesmo que o sistema operacional esteja inoperante; 3.12.1.3. Permitir ligar e desligar o equipamento automaticamente; 3.12.1.4. Permitir inventário automático do hardware e software; 3.12.1.5. Permitir ligar o equipamento e atualizar seu software e agentes de forma automática, mesmo quando o PC estiver desligado; 3.12.1.6. Permitir atualizar automaticamente o sistema operacional ou aplicativos; 4.Garantia e Suporte: 4.1. Garantia do equipamento: 4.1.1. A garantia solicitada deverá ser OBRIGATORIAMENTE do fabricante; 4.1.2. O equipamento, inclusive o monitor, deverá possuir garantia total contra defeitos de fabricação, incluído seus acessórios, pelo período mínimo de 36 (trinta e seis) meses; 4.1.3. O serviço de reparo/manutenção do equipamento deverá ser prestado pelo fabricante ou por sua rede de assistência técnica autorizada, com atendimento no local (on-site), em horário comercial (de segunda a sexta-feira); 4.2. Suporte Técnico: 4.2.1. O suporte técnico deverá ser OBRIGATORIAMENTE realizado pelo fabricante; 4.2.2. O fabricante deve possuir Central de Atendimento tipo (0800) para abertura dos chamados de garantia, comprometendo-se a manter registros dos mesmos contendo a descrição do problema; 4.2.3. O suporte técnico e a abertura dos chamados de garantia deverão ser realizados em língua portuguesa e em horário comercial (de segunda a sexta-feira); 4.2.4. O FABRICANTE deve oferecer os seguintes canais de comunicação e ferramentas adicionais de suporte: 4.2.4.1. Possuir ferramenta de diagnóstico gratuito capaz de identificar problemas comuns de hardware (problemas com a CPU, memória, disco rígido, unidade ótica e placa gráfica) e software (identificar erros nos arquivos do sistema) sem a necessidade de entrar em contato com o suporte técnico. 4.2.4.2. Possuir suporte técnico on-line via chat através de sua página na internet; 4.2.4.3. Possuir base de conhecimento contendo informações de como configurar o equipamento para utilizar o sistema operacional Windows 8. 4.2.4.4. Possuir página na internet com disponibilidade de atualizações e "hotfixes" de drivers, BIOS e firmware. 4.3. Documentação: 4.3.1. Disponibilizar em sua página na internet, manuais técnicos do usuário e de referencia contendo todas as informações sobre os produtos com as instruções, configuração, operação e administração; 5. Certificações: 5.1. O computador deve atender à norma de segurança UL ou IEC-60950 emitido por órgão credenciado pelo INMETRO. 5.2. O computador deve estar em conformidade com o padrão RoHS (Restriction of Hazardous Substances), isto é, ser construído com materiais que não agridem o meio ambiente e o uso de PVC nas peças plásticas não podem exceder 25 gramas; 5.3. O computador deve possuir compatibilidade com o sistema operacional Windows 8.1 de 64-bit (x64), comprovado através do relatório de verificação "Windows Certified Products List". Referência: Marca Dell computador Desktop modelo Optiplex 9020 SFF ou de melhor qualidade. (TCU, Acórdão 2401/2006, 9.3.2 - Plenário).</t>
  </si>
  <si>
    <t>2016NE801821</t>
  </si>
  <si>
    <t>recurso nti</t>
  </si>
  <si>
    <t>SISTEMA INFORMATICA COMERCIO IMPORTACAO E EXP LTDA</t>
  </si>
  <si>
    <t>2016NE801822</t>
  </si>
  <si>
    <t>A. G. M. M. DE ANDRADE - SERVICOS DE INFORMATICA - ME</t>
  </si>
  <si>
    <t>Mesa digitalizadora com as seguintes especificações: Mesa digitalizadora, área de trabalho de 255x160mm (10x6 polegadas), incluindo caneta apontadora sem fios ergonômica de 2 botões com 1024 níveis de sensibilidade de pressão, resolução 2000 lpi, conexão USB, funcionamento com bateria tipo AAA, itens inclusos na embalagem: uma mesa digitalizadora, uma caneta, duas pontas de caneta, ferramenta de remoção da ponta da caneta, um cabo USB, uma bateria AAA, uma mídia CD-ROM e guia do usuário. Garantia de 01 ano. Referência: Marca Trust, modelo Trust Widescreen - 10x6 Polegadas ou de melhor qualidade. (TCU, Acórdão 2401/2006, 9.3.2 - Plenário).</t>
  </si>
  <si>
    <t>2016NE801926</t>
  </si>
  <si>
    <t>capital</t>
  </si>
  <si>
    <t>PIL PIL INFORMATICA EIRELI - ME</t>
  </si>
  <si>
    <t>Computador DeskTop (tipo-01) 4ª geração do processador Intel Cori i5, com as seguintes características abaixo: 1. Características Gerais: 1.1. Todos os componentes visíveis integrantes do computador ofertado (gabinete, mouse e teclado) deverão ter a mesma cor predominante. 1.2. Os componentes do computador deverão ser homologados pelo fabricante. Não será aceita a adição ou subtração de qualquer componente não original de fábrica para adequação do equipamento; 1.3. Todos os componentes do computador deverão ser compatíveis entre si, com o conjunto do equipamento e com suas funcionalidades, sem a utilização de adaptadores, fresagens, pinturas, usinagens em geral, furações, emprego de adesivos, fitas adesivas ou quaisquer outros procedimentos ou emprego de materiais inadequados ou que visem adaptar forçadamente o equipamento ou suas partes que sejam fisicamente ou logicamente incompatíveis. (será aceito o regime de OEM desde que comprovado pelo próprio fabricante). 2. Comprovações Técnicas: 2.1. Deverá apresentar após solicitação do pregoeiro a documentação técnica do fabricante do equipamento, comprovando o atendimento a todos os requisitos contidos nas "Características técnicas mínimas obrigatórias" do objeto a ser contratado, com o atendimento das seguintes condições: Não será aceita Carta do Fornecedor/Distribuidor como comprovação de atendimento a características técnicas e de compatibilidade especificados neste termo de referencia. 2.1.1. Documentação técnica. Nessa documentação, deverá fornecer uma planilha ponto-a-ponto indicando documento e página que conste o cumprimento de cada um dos requisitos das especificações técnicas. O(s) documento(s) deve(m) descrever claramente a referencia ao modelo apresentado na proposta, não serão válidas referências genéricas. Não serão aceitas referências a futuras atualizações ou versões de produtos para comprovar a existência ou aderência a qualquer quesito desta especificação. 2.2. Relação de componentes. Nessa documentação, deverá constar uma lista completa contendo a configuração do equipamento ofertado, incluindo módulos, fontes e acessórios, com as respectivas quantidades de cada item. 2.3. Deverá apresentar documento(s) que comprove(m) a aptidão necessária para comercializar o equipamento proposto, tais como: contrato, termo, certificado, declaração, endereço eletrônico de sites oficiais do fabricante, entre outros documentos pertinentes, que demonstrem de forma inequívoca a habilidade para comercializar o equipamento proposto. Não haverá necessidade de apresentação da declaração quando o vencedor da proposta for à própria fabricante/ proprietária do equipamento. 2.4. Deverá fornecer declaração do fabricante que o equipamento proposto e todos os seus componentes são novos, de primeiro uso e estão em linha de fabricação na data de abertura das propostas; 2.5. Deverá fornecer declaração do fabricante que o equipamento proposto possui a garantia e suporte técnico solicitado no item "Garantia e Suporte"; 3. Características técnicas mínimas obrigatórias: 3.1. Gabinete/Chassis. 3.1.1. Não será aceito gabinete do tipo monobloco (integrado ao monitor); 3.1.2. Gabinete com volume de até 8.500cm³, permitindo a utilização na posição horizontal e vertical sem comprometer os componentes internos e o funcionamento do computador; 3.1.3. O gabinete deverá ter projeto tool-less, ou seja, que não necessite ferramentas para abertura da tampa do gabinete, remoção de periféricos como: placas de expansão, módulos de memória RAM, disco rígido, e unidade óptica. Não será aceito o uso de parafusos recartilhados para atender essa característica, deverá possuir sistema de instalação dos componentes aqui especificados por encaixe; 3.1.4. Deve possibilitar a instalação de cadeado (incluindo opção para padrão Kensington) ou lacre de segurança em slot ou trava externa específica de forma a impedir a abertura do gabinete; 3.1.5. Possuir, dispositivo físico que gere alerta de abertura de gabinete ao agente de gerenciamento do equipamento; 3.2. Fonte de Alimentação: 3.2.1.Fonte de Alimentação desenvolvida especificamente para o modelo ofertado. Não serão aceitas fontes de alimentação livre comercialização no mercado; 3.2.2. Deve ser padrão universal (UPS) baseadas em saída de onda senoidal "Sine Waves". 3.2.3. Tensão de entrada bivolt com seleção automática de tensão; 3.2.4. Possui potência de no máximo 255 watts, e suficiente para o funcionamento do computador na configuração máxima suportada; 3.2.5. Possuir eficiência de 90% ou superior a uma carga nominal de 50%, com tecnologia PFC Ativo (Active Power Factor Correction); 3.2.6. Possuir conformidade com o programa 80Plus; 3.3. Processador: 3.3.1. Processador com arquitetura x86 e com tecnologia de fabricação de no máximo 22nm; 3.3.2. Possuir instruções AVX e extensões de virtualização; 3.3.3. Possuir no mínimo 4 (quatro) núcleo físicos em um único processador; 3.3.4. Possuir frequência de clock nominal de no mínimo 3.3GHz (não será aceito frequência com overclock ou turbo); 3.3.5. Possuir memória cache L3 de no mínimo 6MB; 3.3.6. Possuir controladora de memória integrada de 2 (dois) canais, compatível com DDR3 de 1.600MHz; 3.3.7. Link de comunicação do processador com o restante do sistema de no mínimo 5.0 GT/s; 3.3.8. Suportar tecnologia para que cada núcleo consiga, dinamicamente e automaticamente, operar acima de sua frequência nominal de clock se o mesmo estiver operando abaixo de seus limites de temperatura, energia e corrente; 3.4. Memória RAM: 3.4.1. Possuir, no mínimo 8GB de memória SDRAM instalada, do tipo DDR3 de 1600 MHz; 3.5. Placa Mãe e Circuitos Integrados (Chipset): 3.5.1. Placa mãe desenvolvida especificamente para o modelo ofertado. Não serão aceitas placas de livre comercialização no mercado; 3.5.2. O chipset deve ser da mesma marca do fabricante do processador; 3.5.3. Possuir chip de segurança com a tecnologia TPM (Trusted Platform Module) versão 1.2 integra do a placa mãe e software para sua implementação incluso. 3.5.4. System BIOS: 3.5.4.1. Deve ser desenvolvida especificamente para o modelo ofertado. Para este item não serão aceitas soluções em regime de OEM ou customizadas. Tal comprovação poderá ser feita através de declaração ou atestado fornecido pelo fabricante do equipamento. 3.5.4.2. Possuir o número de série do equipamento e campo editável que permita inserir identificação customizada podendo ser consultada por software de gerenciamento, como número de propriedade e de serviço; 3.5.4.3. Deve possuir opção de criação de senha de acesso e senha de administrador ao sistema de configuração do equipamento; 3.5.4.4. Estar apta a direcionar a inicialização do sistema para imagem no servidor da rede; 3.5.4.5. Suportar tecnologia "Auto Power-On" que permite o administrador de TI a selecionar e programar qualquer dia da semana para "acordar" o equipamento e rodar rotinas de manutenção, atualização e segurança no equipamento; 3.5.4.6. Possuir alertas ao sistema em caso de abertura do gabinete permitindo monitorar violações através de software de gerenciamento; 3.5.4.7. Deve possuir opção para desabilitar componentes de drive (portas SATA) e de entrada e saída do equipamento como portas USB e slots de expansão; 3.5.4.8. Deve manter registro de log de alertas de falha de disco (SMART); 3.5.4.9. Suportar o recurso WOL (Wake on LAN) e PXE (Pré-boot Execution Enviroment); 3.5.4.10. Suportar algum tipo de modalidade de serviço e tecnologia de segurança de rastreamento e localização remotos para casos de roubo e perda do equipamento, inclusive com função de "limpeza" do HDD e respectivo apagamento dos dados; Caso a tecnologia acima seja uma solução OEM, deverá ser apresentado comprovação de compatibilidade de BIOS e Firmware com a solução ofertada. 3.5.4.11. Suportar a função de habilitar/desabilitar a tecnologia de virtualização; 3.5.5. Slot de memória RAM: 3.5.5.1. Possuir no mínimo 4 (quatro) slots de memória DIMM; 3.5.5.2. Suportar módulos DDR3 com velocidade de no mínimo 1.600MHz; 3.5.5.3. Possuir tecnologia de canal duplo (Dual Channel); 3.5.5.4. Suportar no mínimo 32GB em sua máxima configuração; 3.5.6. Slot de expansão: 3.5.6.1. Possuir no mínimo 1 (um) slot PCI-Express x16 para placa gráfica; 3.5.6.2. Possuir no mínimo 1 (um) slot PCI-Express x16 (cabeada x4); 3.5.6.3. Os slots acima deverão estar livres para futura expansão; 3.5.7. Controladora de Vídeo: 3.5.7.1. Controladora de vídeo em alta definição (HD) integrada à mesma forma de silício da CPU e com frequência mínima de 1250 MHz, com capacidade de alocação de até 1.7GB de memória do sistema; 3.5.7.2. Deve possuir no mínimo 3 (três) portas de vídeo, sendo 2 (duas) portas do tipo DisplayPort ou DVI e 1 (uma) porta analógica VGA (não será aceito a utilização de adaptadores ou conversores); 3.5.7.3. Suportar resolução de 1920x1200 @ 60Hz em modo analógico (VGA) e de 3840x2160 @ 60Hz em modo digital (DisplayPort ou DVI); 3.5.7.4. Suporte aos padrões DirectX 11, OpenGL 4.0; 3.5.7.5. Deve ter suporte a multi-tela, no mínimo 3 (três) telas simultâneas; 3.5.8. Controladora de Áudio: 3.5.8.1. Placa de som estéreo de alta definição integrada a placa mãe, com pelo menos 2 (dois) canais e 16 bits; 3.5.8.2. Possuir alto-falante interno ao gabinete com potência de pelo menos 1 Watt; 3.5.9. Interface de Rede: 3.5.9.1. Placa de Rede do tipo LOM (Lan-on-Motherboard) padrão Gigabit Ethernet, com conector RJ-45; 3.5.9.2. Opera automaticamente nas velocidades de comunicação de 10/100/1000 Mbps, bem como no modo full-duplex; 3.5.9.3. Suportar recursos de WOL (Wake-on-LAN), PXE 2.1; 3.5.10. Portas de Comunicação: 3.5.10.1. Todos os conectores das portas de entrada/saída devem ser identificados pelos nomes ou símbolos; 3.5.10.2. Possuir no mínimo 1 (uma) porta serial nativa; 3.5.10.3. Possuir no mínimo 2 (duas) portas PS/2 nativas; 3.5.10.4. Possuir no mínimo 4 (quatro) portas de acesso frontal no gabinete, sendo 2 (duas) portas USB padrão 3.0 e 2 (duas) portas USB padrão 2.0 ou superior; 3.5.10.5. Possuir no mínimo 6 (seis) portas na parte traseira do gabinete, sendo 2 (duas) portas USB padrão 3.0 e 4 (quatro) portas USB padrão 2.0 ou superior; 3.5.10.6. Possuir no mínimo, 2 (duas) portas de entrada de áudio para microfone e 2 (duas) portas de saída de áudio para headphones e/ou caixas de som, em ambos os casos com 1 (uma) porta da parte traseira e outra na parte dianteira; 3.5.10.7. Possuir no mínimo 3 (três) conectores SATA integrados à placa mãe, sendo 2 (dois) conectores padrão SATA 3.0 e 1 (um) conector padrão SATA 2.0. 3.5.11. RAID: 3.5.11.1. Suportar RAID 0 e 1 (por hardware) com controladora integrada; 3.6. Disco Rígido: 3.6.1. Possuir 1 (uma) unidade disco rígido interno ao gabinete; 3.6.2. Deve ser padrão SATA 3.0, com taxa de transferência de 6 Gb/s; 3.6.3. Possuir capacidade de armazenamento nativo de no mínimo 500GB; 3.6.4. Velocidade de rotação de no mínimo 7.200 RPM e buffer interno de no mínimo 64MB; 3.7. Unidade óptica: 3.7.1. Possuir unidade de gravação DVD+/-RW interna ao gabinete, com interface SATA; 3.8. Monitor/Display: 3.8.1. Monitor TFT LCD (matriz ativa) com iluminação LED, superfície da tela antirreflexo, área visível de no mínimo 23 polegadas e formato Widescreen (relação de 16:9); 3.8.2. Suportar resolução de no mínimo 1920 x 1080 pixels a 60 Hz; 3.8.3. Possuir, no mínimo 1 (uma) porta analógica padrão VGA, 1 (uma) porta digital padrão DVI e 1 (uma) porta digital padrão DisplayPort; 3.8.4. Possuir, no mínimo 3 (três) portas padrão USB 2.0 (tipo A) ou superior; 3.8.5. Possuir, brilho de no mínimo 250cd/m² e contraste típico de no mínimo 1000:1; 3.8.6. Possuir, Pixel Pitch de 0,27mm (horizontal e Vertical) ou inferior; 3.8.7. Possuir, ajuste de altura, inclinação e rotação; 3.8.8. Suportar montagem VESA (100mm x 100mm); 3.8.9. Possuir, slot para colocação de cabo de segurança; 3.8.10. Possuir, botões para ligar/desligar e de controle digitais (Menu OSD); 3.8. Periféricos: 3.9.1. Teclado: 3.9.1.1. Teclado padrão ABNT-2 de 107 teclas, com teclado numérico e teclas de função; 3.9.1.2. Possui conector padrão USB (não será aceito adaptador); 3.8.1.3. Deve possuir ajuste de inclinação; 3.9.2. Mouse: 3.9.2.1. Mouse com tecnologia laser, com no mínimo, 6 (seis) botões, sendo 5 (cinco) para seleção de objetos e 1 (um) do tipo scroll para rolagem; 3.9.2.2. Possuir, no mínimo, resolução de movimento de 1400dpi; 3.9.2.3. Possui, conector padrão USB (não será aceito adaptador); 3.10. Acessórios: 3.10.1. Fornecer junto com o equipamento, todos os acessórios e cabos necessários para o pleno funciona; 3.10.2. O cabo de força deverá ser certificado pelo INMETRO e em conformidade com a norma NBR 14136, conforme orientações do INMETRO. 3.11. Softwares: 3.11.1. Sistema Operacional: 3.11.1.1. Possui, 1 (uma) licença genuína do sistema operacional Microsoft Windows 8.1 Professional de 64-bit, versão em português do Brasil, com mídia de instalação. 3.11.1.2. O sistema operacional deve estar pré-instalado, bem como, todos os drivers de adaptadores internos necessário para seu funcionamento; 3.11.1.3. Deve ser fornecida mídia com todos os drivers, compatível com o sistema operacional solicitado, necessário para seu funcionamento do equipamento; 3.11.1.4. O fabricante deve disponibilizar no seu respectivo web site, download gratuito de todos os Drivers de dispositivos, BIOS e Firmwares para o equipamento ofertado; 3.12. Gerenciamento Remoto: 3.12.1. O equipamento ofertado deve possuir gerenciamento embarcado no hardware, com recursos acessados e administrados de forma separada do disco rígido, sistema operacional e aplicativos de software, com as seguintes características técnicas: 3.12.1.1. Permitir acesso remoto com acesso ao KVM (teclado, mouse e vídeo) do equipamento para suporte integral ao usuário a distancia; 3.12.1.2. Permitir configurar, diagnosticar, isolar e reparar o equipamento remotamente, mesmo que o sistema operacional esteja inoperante; 3.12.1.3. Permitir ligar e desligar o equipamento automaticamente; 3.12.1.4. Permitir inventário automático do hardware e software; 3.12.1.5. Permitir ligar o equipamento e atualizar seu software e agentes de forma automática, mesmo quando o PC estiver desligado; 3.12.1.6. Permitir atualizar automaticamente o sistema operacional ou aplicativos; 4. Garantia e Suporte: 4.1. Garantia do equipamento: 4.1.1. A garantia solicitada deverá ser OBRIGATORIAMENTE do fabricante; 4.1.2. O equipamento, inclusive o monitor, deverá possuir garantia total contra defeitos de fabricação, incluído seus acessórios, pelo período mínimo de 36 (trinta e seis) meses; 4.1.3. O serviço de reparo/manutenção do equipamento deverá ser prestado pelo fabricante ou por sua rede de assistência técnica autorizada, com atendimento no local (on-site), em horário comercial (de segunda a sexta-feira); 4.2. Suporte Técnico: 4.2.1. O suporte técnico deverá ser OBRIGATORIAMENTE realizado pelo fabricante; 4.2.2. O fabricante deve possuir Central de Atendimento tipo (0800) para abertura dos chamados de garantia, comprometendo-se a manter registros dos mesmos contendo a descrição do problema; 4.2.3. O suporte técnico e a abertura dos chamados de garantia deverão ser realizados em língua portuguesa e em horário comercial (de segunda a sexta-feira); 4.2.4. O FABRICANTE deve oferecer os seguintes canais de comunicação e ferramentas adicionais de suporte: 4.2.4.1. Possuir ferramenta de diagnostico gratuito capaz de identificar problemas comuns de hardware (problemas com a CPU, memória, disco rígido, unidade ótica e placa gráfica) e software (identificar erros nos arquivos do sistema) sem a necessidade de entrar em contato com o suporte técnico. 4.2.4.2. Possuir suporte técnico on-line via chat através de sua página na internet; 4.2.4.3. Possuir base de conhecimento contendo informações de como configurar o equipamento para utilizar o sistema operacional Windows 8. 4.2.4.4. Possuir página na internet com disponibilidade de atualizações e "hotfixes" de drivers, BIOS e firmware. 4.3. Documentação: 4.3.1. Disponibilizar em sua página na internet, manuais técnicos do usuário e de referencia contendo todas as informações sobre os produtos com as instruções, configuração, operação e administração; 5. Certificações: 5.1. O equipamento (computador + monitor) deve atender à norma de segurança UL ou IEC-60950 emitido por órgão credenciado pelo INMETRO. 5.2. O equipamento (computador + monitor) deve estar em conformidade com o padrão RoHS (Restriction of Hazardous Substances), isto é, ser construído com materiais que não agridem o meio ambiente e o uso de PVC nas peças plásticas não podem exceder 25 gramas; 5.3. O equipamento (computador + monitor) deve possuir compatibilidade com o sistema operacional Windows 8.1 de 64-bit (x64), comprovado através do relatório de verificação "Windows Certified Products List". Referência: Marca Dell computador Desktop modelo Optiplex 9020 SFF ou de melhor qualidade. (TCU, Acórdão 2401/2006, 9.3.2 - Plenário).</t>
  </si>
  <si>
    <t>2016NE801927</t>
  </si>
  <si>
    <t>2016NE801928</t>
  </si>
  <si>
    <t>2016NE801925</t>
  </si>
  <si>
    <t>60-2016</t>
  </si>
  <si>
    <t>CASA DA SOGRA COMERCIO VAREJISTA LTDA - ME</t>
  </si>
  <si>
    <t>Conjunto de pratos de sobremesa contendo 06 (seis) unidades, material cerâmica, cor branca. Medidas aproximadas da embalagem (cm) - AxLxP - 11,9x22,5x22,5cm, Peso aproximado da embalagem do produto (kg) - 11,9x22,5x22,5cm.</t>
  </si>
  <si>
    <t>cj</t>
  </si>
  <si>
    <t>2016NE802069</t>
  </si>
  <si>
    <t>EVEREST SOLUCOES INTEGRADAS EIRELI - ME</t>
  </si>
  <si>
    <t>Garrafa térmica, corpo de inox, parede interna de inox, alça e tampa de polopropilen reforçado, capacidade para 1 L, tampa removível em polipropileno, cor prata/preto, dimensões aproximadas (AxLxP) 19x17x14cm.</t>
  </si>
  <si>
    <t>2016NE802070</t>
  </si>
  <si>
    <t>HALLEY ALAN CABRAL DE ANDRADE - EPP</t>
  </si>
  <si>
    <t>Conjunto de xícaras de chá com pires, contendo 6 xicaras 200ml / 6 pires 15cm, material cerâmica, cor branca, Dimensões aproximadas (cm) - AxLxP - 19,50x19x32,50cm, peso aproximado, 2,78kg.</t>
  </si>
  <si>
    <t>2016NE802071</t>
  </si>
  <si>
    <t>Faqueiro com 42 peças, material aço inox, cor inox, 06 Facas de mesa, 6 garfos mesa, 6 colheres mesa, 6 garfos sobremesa, 6 colheres sobremesa, 6 colheres chá e 6 garfos para torta. Medidas aproximadas da embalagem (cm) - AxLxP - 47,5 x 34,5 x 3,6 cm, peso aproximado da embalagem do produto (kg), 1,2 kg.</t>
  </si>
  <si>
    <t>TEXEIRA VIANA COMERCIO LOCACAO E SERVICOS - EIRELI - EP</t>
  </si>
  <si>
    <t>Bandeja com alça, material aço inoxidável, dimensões aproximadas 39x25x29 cm.</t>
  </si>
  <si>
    <t>2016NE802072</t>
  </si>
  <si>
    <t>83-2016</t>
  </si>
  <si>
    <t>ELTON TOMAS DOS SANTOS - ME</t>
  </si>
  <si>
    <t>Aparelho de ar condicionado Split WALL HI INVERTER 9.000 BTU/H, ciclo frio, gás R410A ecológico, controle remoto sem fio, SELO PROCEL ?A? INMETRO, direcionamento de ar horizontal e vertical, três velocidades de insuflamento, 220V (monofásico), 60hz. Instalação incluída com todos os acessórios como suporte, parafusos, cabos elétricos e tubulação até 10 metros.</t>
  </si>
  <si>
    <t>2016NE802083</t>
  </si>
  <si>
    <t>TETO ORÇAMENTÁRIO - DIÁRIAS E PASSAGENS</t>
  </si>
  <si>
    <t>Númeroda Solicitação</t>
  </si>
  <si>
    <t>Nome do Proposto</t>
  </si>
  <si>
    <t>Tipo da Viagem</t>
  </si>
  <si>
    <t>Situaçãoda Viagem</t>
  </si>
  <si>
    <t>Empenho</t>
  </si>
  <si>
    <t>Valor em Andamento</t>
  </si>
  <si>
    <t>Valor Realizado</t>
  </si>
  <si>
    <t>000103/16</t>
  </si>
  <si>
    <t>MARCELO HORNOS STEFFENS</t>
  </si>
  <si>
    <t>Nacional</t>
  </si>
  <si>
    <t>Concluída</t>
  </si>
  <si>
    <t>153028152482016NE000018</t>
  </si>
  <si>
    <t>000429/16</t>
  </si>
  <si>
    <t>CLAUDIA GOMES</t>
  </si>
  <si>
    <t>000542/16</t>
  </si>
  <si>
    <t>000624/16</t>
  </si>
  <si>
    <t>ALISSON EUGENIO</t>
  </si>
  <si>
    <t>000698/16</t>
  </si>
  <si>
    <t>ROGERIO FORTUNATO TEIXEIRA</t>
  </si>
  <si>
    <t>Cancelada</t>
  </si>
  <si>
    <t>000729/16</t>
  </si>
  <si>
    <t>ROMEU ADRIANO DA SILVA</t>
  </si>
  <si>
    <t>000742/16</t>
  </si>
  <si>
    <t>PAULO DENISAR VASCONCELOS FRAGA</t>
  </si>
  <si>
    <t>000764/16</t>
  </si>
  <si>
    <t>ADRIANO PEREIRA SANTOS</t>
  </si>
  <si>
    <t>000765/16</t>
  </si>
  <si>
    <t>JOSE FRANCISCO LOPES XARAO</t>
  </si>
  <si>
    <t>000770/16</t>
  </si>
  <si>
    <t>GLEYTON CARLOS DA SILVA TRINDADE</t>
  </si>
  <si>
    <t>000771/16</t>
  </si>
  <si>
    <t>RONALDO AUAD MOREIRA</t>
  </si>
  <si>
    <t>000779/16</t>
  </si>
  <si>
    <t>000833/16</t>
  </si>
  <si>
    <t>CARLOS TADEU SIEPIERSKI</t>
  </si>
  <si>
    <t>000837/16</t>
  </si>
  <si>
    <t>000932/16</t>
  </si>
  <si>
    <t>LEONARDO TURCHI PACHECO</t>
  </si>
  <si>
    <t>000942/16</t>
  </si>
  <si>
    <t>HELENA MARIA DOS SANTOS FELICIO</t>
  </si>
  <si>
    <t>000952/16</t>
  </si>
  <si>
    <t>ELIAS EVANGELISTA GOMES</t>
  </si>
  <si>
    <t>Em Planejamento</t>
  </si>
  <si>
    <t>000954/16</t>
  </si>
  <si>
    <t>SANDRO AMADEU CERVEIRA</t>
  </si>
  <si>
    <t>000976/16</t>
  </si>
  <si>
    <t>ITALO OSCAR RICCARDI LEON</t>
  </si>
  <si>
    <t>000996/16</t>
  </si>
  <si>
    <t>APARECIDA MARIA NUNES</t>
  </si>
  <si>
    <t>001041/16</t>
  </si>
  <si>
    <t>LUIS ANTONIO GROPPO</t>
  </si>
  <si>
    <t>001044/16</t>
  </si>
  <si>
    <t>RAPHAEL NUNES NICOLETTI SEBRIAN</t>
  </si>
  <si>
    <t>001098/16</t>
  </si>
  <si>
    <t>ELIAS RIBEIRO DA SILVA</t>
  </si>
  <si>
    <t>001113/16</t>
  </si>
  <si>
    <t>JULIANA MIRANDA FILGUEIRAS</t>
  </si>
  <si>
    <t>001124/16</t>
  </si>
  <si>
    <t>MARCOS ROBERTO DE FARIA</t>
  </si>
  <si>
    <t>001125/16</t>
  </si>
  <si>
    <t>MARCELO RODRIGUES CONCEICAO</t>
  </si>
  <si>
    <t>001140/16</t>
  </si>
  <si>
    <t>DANIEL MAZZARO VILAR DE ALMEIDA</t>
  </si>
  <si>
    <t>001176/16</t>
  </si>
  <si>
    <t>001338/16</t>
  </si>
  <si>
    <t>CRISTIANE FERNANDA XAVIER</t>
  </si>
  <si>
    <t>001342/16</t>
  </si>
  <si>
    <t>WELLINGTON FERREIRA LIMA</t>
  </si>
  <si>
    <t>001454/16</t>
  </si>
  <si>
    <t>LUISA DIAS BRITO</t>
  </si>
  <si>
    <t>001455/16</t>
  </si>
  <si>
    <t>001465/16</t>
  </si>
  <si>
    <t>001490/16</t>
  </si>
  <si>
    <t>001613/16</t>
  </si>
  <si>
    <t>VANESSA CRISTINA GIROTTO</t>
  </si>
  <si>
    <t>001625/16</t>
  </si>
  <si>
    <t>KATIA APARECIDA DA SILVA OLIVEIRA</t>
  </si>
  <si>
    <t>001626/16</t>
  </si>
  <si>
    <t>001650/16</t>
  </si>
  <si>
    <t>ELAINE RIBEIRO DA SILVA DOS SANTOS</t>
  </si>
  <si>
    <t>001686/16</t>
  </si>
  <si>
    <t>VICENTE CRETTON PEREIRA</t>
  </si>
  <si>
    <t>001942/16</t>
  </si>
  <si>
    <t>001943/16</t>
  </si>
  <si>
    <t>CLAUDIO UMPIERRE CARLAN</t>
  </si>
  <si>
    <t>001944/16</t>
  </si>
  <si>
    <t>001945/16</t>
  </si>
  <si>
    <t>001963/16</t>
  </si>
  <si>
    <t>001964/16</t>
  </si>
  <si>
    <t>PAULO CESAR DE OLIVEIRA</t>
  </si>
  <si>
    <t>001965/16</t>
  </si>
  <si>
    <t>001987/16</t>
  </si>
  <si>
    <t>001988/16</t>
  </si>
  <si>
    <t>Total Geral</t>
  </si>
  <si>
    <t>000475/16</t>
  </si>
  <si>
    <t>Internacional</t>
  </si>
  <si>
    <t>153028152482016NE000152</t>
  </si>
  <si>
    <t>000495/16</t>
  </si>
  <si>
    <t>WALTER FRANCISCO FIGUEIREDO LOWANDE</t>
  </si>
  <si>
    <t>000537/16</t>
  </si>
  <si>
    <t>001099/16</t>
  </si>
  <si>
    <t>001478/16</t>
  </si>
  <si>
    <t>DEBORA FELICIO FARIA</t>
  </si>
  <si>
    <t>72-2015</t>
  </si>
  <si>
    <t>PRIMA LETTERA COMERCIO LTDA - EPP</t>
  </si>
  <si>
    <t>Lápis de cor com 12 cores, feito em madeira 100% reflorestada e certificada FSC, com mina macia e resistente, formato sextavado(Caixa com 12 unidades).</t>
  </si>
  <si>
    <t>cx</t>
  </si>
  <si>
    <t>2016NE802316</t>
  </si>
  <si>
    <t>Pregão 30/2016</t>
  </si>
  <si>
    <t>6.5</t>
  </si>
  <si>
    <t>Vilela</t>
  </si>
  <si>
    <t>1953</t>
  </si>
  <si>
    <t>Criação e impressão de pastas personalizadas para eventos culturais de extensão e graduação, em papel supremo 240g, com 1 bolso interno colado, 4 cores, gravação personalizada, em offset com verniz, tamanho 325 x 472 x 1,0mm, com bloco para anotações em papel branco, personalizado com a logomarca da Instituição e do evento, com gramatura de 75g/m2, sem pauta, fixado no interior da pasta, miolo com 20 (vinte) folhas, no tamanho de 160 x 225mm. (Cota Principal)</t>
  </si>
  <si>
    <t>um</t>
  </si>
  <si>
    <t>1000</t>
  </si>
  <si>
    <t>0,98</t>
  </si>
  <si>
    <t>339030</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</si>
</sst>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 R$ &quot;#,##0.00\ ;&quot;-R$ &quot;#,##0.00\ ;&quot; R$ -&quot;#\ ;@\ "/>
    <numFmt numFmtId="165" formatCode="#,##0.00\ ;\-#,##0.00\ ;&quot; -&quot;#\ ;@\ "/>
    <numFmt numFmtId="166" formatCode="_-* #,##0.00_-;\-* #,##0.00_-;_-* \-??_-;_-@_-"/>
    <numFmt numFmtId="167" formatCode="_-&quot;R$ &quot;* #,##0.00_-;&quot;-R$ &quot;* #,##0.00_-;_-&quot;R$ &quot;* \-??_-;_-@_-"/>
    <numFmt numFmtId="168" formatCode="&quot;Sim&quot;;&quot;Sim&quot;;&quot;Não&quot;"/>
    <numFmt numFmtId="169" formatCode="&quot;Verdadeiro&quot;;&quot;Verdadeiro&quot;;&quot;Falso&quot;"/>
    <numFmt numFmtId="170" formatCode="&quot;Ativar&quot;;&quot;Ativar&quot;;&quot;Desativar&quot;"/>
    <numFmt numFmtId="171" formatCode="[$€-2]\ #,##0.00_);[Red]\([$€-2]\ #,##0.00\)"/>
  </numFmts>
  <fonts count="53">
    <font>
      <sz val="11"/>
      <color indexed="8"/>
      <name val="Calibri"/>
      <family val="2"/>
    </font>
    <font>
      <sz val="10"/>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0"/>
      <color indexed="9"/>
      <name val="Arial"/>
      <family val="2"/>
    </font>
    <font>
      <sz val="10"/>
      <color indexed="8"/>
      <name val="Arial"/>
      <family val="2"/>
    </font>
    <font>
      <b/>
      <sz val="9"/>
      <color indexed="8"/>
      <name val="Tahoma"/>
      <family val="2"/>
    </font>
    <font>
      <sz val="9"/>
      <color indexed="8"/>
      <name val="Tahoma"/>
      <family val="2"/>
    </font>
    <font>
      <b/>
      <sz val="11"/>
      <name val="Calibri"/>
      <family val="2"/>
    </font>
    <font>
      <sz val="11"/>
      <name val="Calibri"/>
      <family val="2"/>
    </font>
    <font>
      <sz val="11"/>
      <color indexed="8"/>
      <name val="Arial Narrow"/>
      <family val="2"/>
    </font>
    <font>
      <sz val="10"/>
      <color indexed="8"/>
      <name val="Arial Narrow"/>
      <family val="2"/>
    </font>
    <font>
      <sz val="9"/>
      <color indexed="8"/>
      <name val="Arial Narrow"/>
      <family val="2"/>
    </font>
    <font>
      <b/>
      <sz val="9.9"/>
      <color indexed="56"/>
      <name val="Arial"/>
      <family val="2"/>
    </font>
    <font>
      <sz val="6.6"/>
      <color indexed="8"/>
      <name val="Verdana"/>
      <family val="2"/>
    </font>
    <font>
      <u val="single"/>
      <sz val="8.8"/>
      <color indexed="12"/>
      <name val="Calibri"/>
      <family val="2"/>
    </font>
    <font>
      <sz val="8"/>
      <color indexed="63"/>
      <name val="Inherit"/>
      <family val="0"/>
    </font>
    <font>
      <sz val="11"/>
      <color indexed="63"/>
      <name val="Verdana"/>
      <family val="2"/>
    </font>
    <font>
      <sz val="6.6"/>
      <color indexed="63"/>
      <name val="Verdana"/>
      <family val="2"/>
    </font>
    <font>
      <sz val="8"/>
      <color indexed="8"/>
      <name val="Inherit"/>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0000"/>
      <name val="Arial Narrow"/>
      <family val="2"/>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55"/>
      </left>
      <right style="medium">
        <color indexed="55"/>
      </right>
      <top style="medium">
        <color indexed="55"/>
      </top>
      <bottom style="medium">
        <color indexed="55"/>
      </bottom>
    </border>
    <border>
      <left style="thin"/>
      <right style="thin"/>
      <top style="thin"/>
      <bottom style="thin"/>
    </border>
    <border>
      <left style="thin"/>
      <right style="thin"/>
      <top style="thin"/>
      <bottom>
        <color indexed="63"/>
      </bottom>
    </border>
    <border>
      <left>
        <color indexed="63"/>
      </left>
      <right>
        <color indexed="63"/>
      </right>
      <top>
        <color indexed="63"/>
      </top>
      <bottom style="medium">
        <color indexed="55"/>
      </bottom>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0" fillId="3" borderId="0" applyNumberFormat="0" applyBorder="0" applyAlignment="0" applyProtection="0"/>
    <xf numFmtId="0" fontId="34" fillId="4" borderId="0" applyNumberFormat="0" applyBorder="0" applyAlignment="0" applyProtection="0"/>
    <xf numFmtId="0" fontId="0" fillId="5" borderId="0" applyNumberFormat="0" applyBorder="0" applyAlignment="0" applyProtection="0"/>
    <xf numFmtId="0" fontId="34" fillId="6" borderId="0" applyNumberFormat="0" applyBorder="0" applyAlignment="0" applyProtection="0"/>
    <xf numFmtId="0" fontId="0" fillId="7" borderId="0" applyNumberFormat="0" applyBorder="0" applyAlignment="0" applyProtection="0"/>
    <xf numFmtId="0" fontId="34" fillId="8" borderId="0" applyNumberFormat="0" applyBorder="0" applyAlignment="0" applyProtection="0"/>
    <xf numFmtId="0" fontId="0" fillId="9" borderId="0" applyNumberFormat="0" applyBorder="0" applyAlignment="0" applyProtection="0"/>
    <xf numFmtId="0" fontId="34" fillId="10"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0" fillId="11" borderId="0" applyNumberFormat="0" applyBorder="0" applyAlignment="0" applyProtection="0"/>
    <xf numFmtId="0" fontId="34" fillId="13" borderId="0" applyNumberFormat="0" applyBorder="0" applyAlignment="0" applyProtection="0"/>
    <xf numFmtId="0" fontId="0" fillId="14" borderId="0" applyNumberFormat="0" applyBorder="0" applyAlignment="0" applyProtection="0"/>
    <xf numFmtId="0" fontId="34" fillId="15" borderId="0" applyNumberFormat="0" applyBorder="0" applyAlignment="0" applyProtection="0"/>
    <xf numFmtId="0" fontId="0" fillId="16" borderId="0" applyNumberFormat="0" applyBorder="0" applyAlignment="0" applyProtection="0"/>
    <xf numFmtId="0" fontId="34" fillId="17" borderId="0" applyNumberFormat="0" applyBorder="0" applyAlignment="0" applyProtection="0"/>
    <xf numFmtId="0" fontId="0" fillId="18" borderId="0" applyNumberFormat="0" applyBorder="0" applyAlignment="0" applyProtection="0"/>
    <xf numFmtId="0" fontId="34" fillId="19" borderId="0" applyNumberFormat="0" applyBorder="0" applyAlignment="0" applyProtection="0"/>
    <xf numFmtId="0" fontId="0" fillId="9" borderId="0" applyNumberFormat="0" applyBorder="0" applyAlignment="0" applyProtection="0"/>
    <xf numFmtId="0" fontId="34" fillId="20" borderId="0" applyNumberFormat="0" applyBorder="0" applyAlignment="0" applyProtection="0"/>
    <xf numFmtId="0" fontId="0" fillId="14" borderId="0" applyNumberFormat="0" applyBorder="0" applyAlignment="0" applyProtection="0"/>
    <xf numFmtId="0" fontId="34"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2" fillId="16" borderId="0" applyNumberFormat="0" applyBorder="0" applyAlignment="0" applyProtection="0"/>
    <xf numFmtId="0" fontId="35" fillId="26" borderId="0" applyNumberFormat="0" applyBorder="0" applyAlignment="0" applyProtection="0"/>
    <xf numFmtId="0" fontId="2" fillId="18" borderId="0" applyNumberFormat="0" applyBorder="0" applyAlignment="0" applyProtection="0"/>
    <xf numFmtId="0" fontId="35"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35" fillId="31" borderId="0" applyNumberFormat="0" applyBorder="0" applyAlignment="0" applyProtection="0"/>
    <xf numFmtId="0" fontId="2" fillId="32" borderId="0" applyNumberFormat="0" applyBorder="0" applyAlignment="0" applyProtection="0"/>
    <xf numFmtId="0" fontId="36" fillId="33" borderId="0" applyNumberFormat="0" applyBorder="0" applyAlignment="0" applyProtection="0"/>
    <xf numFmtId="0" fontId="3" fillId="7" borderId="0" applyNumberFormat="0" applyBorder="0" applyAlignment="0" applyProtection="0"/>
    <xf numFmtId="0" fontId="37" fillId="34" borderId="1" applyNumberFormat="0" applyAlignment="0" applyProtection="0"/>
    <xf numFmtId="0" fontId="4" fillId="35" borderId="2" applyNumberFormat="0" applyAlignment="0" applyProtection="0"/>
    <xf numFmtId="0" fontId="38" fillId="36" borderId="3" applyNumberFormat="0" applyAlignment="0" applyProtection="0"/>
    <xf numFmtId="0" fontId="5" fillId="37" borderId="4" applyNumberFormat="0" applyAlignment="0" applyProtection="0"/>
    <xf numFmtId="0" fontId="39" fillId="0" borderId="5" applyNumberFormat="0" applyFill="0" applyAlignment="0" applyProtection="0"/>
    <xf numFmtId="0" fontId="6" fillId="0" borderId="6" applyNumberFormat="0" applyFill="0" applyAlignment="0" applyProtection="0"/>
    <xf numFmtId="0" fontId="35" fillId="38" borderId="0" applyNumberFormat="0" applyBorder="0" applyAlignment="0" applyProtection="0"/>
    <xf numFmtId="0" fontId="2" fillId="39" borderId="0" applyNumberFormat="0" applyBorder="0" applyAlignment="0" applyProtection="0"/>
    <xf numFmtId="0" fontId="35" fillId="40" borderId="0" applyNumberFormat="0" applyBorder="0" applyAlignment="0" applyProtection="0"/>
    <xf numFmtId="0" fontId="2" fillId="41" borderId="0" applyNumberFormat="0" applyBorder="0" applyAlignment="0" applyProtection="0"/>
    <xf numFmtId="0" fontId="35" fillId="42" borderId="0" applyNumberFormat="0" applyBorder="0" applyAlignment="0" applyProtection="0"/>
    <xf numFmtId="0" fontId="2" fillId="43" borderId="0" applyNumberFormat="0" applyBorder="0" applyAlignment="0" applyProtection="0"/>
    <xf numFmtId="0" fontId="35" fillId="44" borderId="0" applyNumberFormat="0" applyBorder="0" applyAlignment="0" applyProtection="0"/>
    <xf numFmtId="0" fontId="2" fillId="28" borderId="0" applyNumberFormat="0" applyBorder="0" applyAlignment="0" applyProtection="0"/>
    <xf numFmtId="0" fontId="35" fillId="45" borderId="0" applyNumberFormat="0" applyBorder="0" applyAlignment="0" applyProtection="0"/>
    <xf numFmtId="0" fontId="2" fillId="30" borderId="0" applyNumberFormat="0" applyBorder="0" applyAlignment="0" applyProtection="0"/>
    <xf numFmtId="0" fontId="35" fillId="46" borderId="0" applyNumberFormat="0" applyBorder="0" applyAlignment="0" applyProtection="0"/>
    <xf numFmtId="0" fontId="2" fillId="47" borderId="0" applyNumberFormat="0" applyBorder="0" applyAlignment="0" applyProtection="0"/>
    <xf numFmtId="0" fontId="40" fillId="48" borderId="1" applyNumberFormat="0" applyAlignment="0" applyProtection="0"/>
    <xf numFmtId="0" fontId="7" fillId="11" borderId="2" applyNumberFormat="0" applyAlignment="0" applyProtection="0"/>
    <xf numFmtId="0" fontId="29" fillId="0" borderId="0" applyNumberFormat="0" applyFill="0" applyBorder="0" applyAlignment="0" applyProtection="0"/>
    <xf numFmtId="0" fontId="41" fillId="49" borderId="0" applyNumberFormat="0" applyBorder="0" applyAlignment="0" applyProtection="0"/>
    <xf numFmtId="0" fontId="8" fillId="5"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164" fontId="0" fillId="0" borderId="0" applyFill="0" applyBorder="0" applyAlignment="0" applyProtection="0"/>
    <xf numFmtId="0" fontId="42" fillId="50" borderId="0" applyNumberFormat="0" applyBorder="0" applyAlignment="0" applyProtection="0"/>
    <xf numFmtId="0" fontId="9" fillId="51" borderId="0" applyNumberFormat="0" applyBorder="0" applyAlignment="0" applyProtection="0"/>
    <xf numFmtId="0" fontId="0" fillId="0" borderId="0">
      <alignment/>
      <protection/>
    </xf>
    <xf numFmtId="0" fontId="0" fillId="0" borderId="0">
      <alignment/>
      <protection/>
    </xf>
    <xf numFmtId="0" fontId="0" fillId="52" borderId="7" applyNumberFormat="0" applyFont="0" applyAlignment="0" applyProtection="0"/>
    <xf numFmtId="0" fontId="0" fillId="53" borderId="8" applyNumberFormat="0" applyAlignment="0" applyProtection="0"/>
    <xf numFmtId="9" fontId="1" fillId="0" borderId="0" applyFill="0" applyBorder="0" applyAlignment="0" applyProtection="0"/>
    <xf numFmtId="0" fontId="43" fillId="34" borderId="9" applyNumberFormat="0" applyAlignment="0" applyProtection="0"/>
    <xf numFmtId="0" fontId="10" fillId="35" borderId="10" applyNumberFormat="0" applyAlignment="0" applyProtection="0"/>
    <xf numFmtId="41" fontId="1" fillId="0" borderId="0" applyFill="0" applyBorder="0" applyAlignment="0" applyProtection="0"/>
    <xf numFmtId="165" fontId="0" fillId="0" borderId="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0" borderId="0" applyNumberFormat="0" applyFill="0" applyBorder="0" applyAlignment="0" applyProtection="0"/>
    <xf numFmtId="0" fontId="12" fillId="0" borderId="0" applyNumberFormat="0" applyFill="0" applyBorder="0" applyAlignment="0" applyProtection="0"/>
    <xf numFmtId="0" fontId="46" fillId="0" borderId="0" applyNumberFormat="0" applyFill="0" applyBorder="0" applyAlignment="0" applyProtection="0"/>
    <xf numFmtId="0" fontId="47" fillId="0" borderId="11" applyNumberFormat="0" applyFill="0" applyAlignment="0" applyProtection="0"/>
    <xf numFmtId="0" fontId="14" fillId="0" borderId="12" applyNumberFormat="0" applyFill="0" applyAlignment="0" applyProtection="0"/>
    <xf numFmtId="0" fontId="48" fillId="0" borderId="13" applyNumberFormat="0" applyFill="0" applyAlignment="0" applyProtection="0"/>
    <xf numFmtId="0" fontId="15" fillId="0" borderId="14" applyNumberFormat="0" applyFill="0" applyAlignment="0" applyProtection="0"/>
    <xf numFmtId="0" fontId="49" fillId="0" borderId="15" applyNumberFormat="0" applyFill="0" applyAlignment="0" applyProtection="0"/>
    <xf numFmtId="0" fontId="16" fillId="0" borderId="16" applyNumberFormat="0" applyFill="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50" fillId="0" borderId="17" applyNumberFormat="0" applyFill="0" applyAlignment="0" applyProtection="0"/>
    <xf numFmtId="0" fontId="13" fillId="0" borderId="18" applyNumberFormat="0" applyFill="0" applyAlignment="0" applyProtection="0"/>
    <xf numFmtId="166" fontId="0" fillId="0" borderId="0" applyFill="0" applyBorder="0" applyAlignment="0" applyProtection="0"/>
  </cellStyleXfs>
  <cellXfs count="130">
    <xf numFmtId="0" fontId="0" fillId="0" borderId="0" xfId="0" applyAlignment="1">
      <alignment/>
    </xf>
    <xf numFmtId="0" fontId="0" fillId="0" borderId="0" xfId="0" applyFont="1" applyAlignment="1">
      <alignment/>
    </xf>
    <xf numFmtId="0" fontId="18" fillId="54" borderId="19" xfId="0" applyFont="1" applyFill="1" applyBorder="1" applyAlignment="1">
      <alignment horizontal="center" vertical="center"/>
    </xf>
    <xf numFmtId="0" fontId="13" fillId="0" borderId="0" xfId="0" applyFont="1" applyAlignment="1">
      <alignment horizontal="center"/>
    </xf>
    <xf numFmtId="0" fontId="13" fillId="55" borderId="20" xfId="0" applyFont="1" applyFill="1" applyBorder="1" applyAlignment="1">
      <alignment horizontal="center" vertical="center" wrapText="1"/>
    </xf>
    <xf numFmtId="0" fontId="13" fillId="55" borderId="21" xfId="0" applyFont="1" applyFill="1" applyBorder="1" applyAlignment="1">
      <alignment horizontal="center" vertical="center" wrapText="1"/>
    </xf>
    <xf numFmtId="0" fontId="13" fillId="14" borderId="22" xfId="0" applyFont="1" applyFill="1" applyBorder="1" applyAlignment="1">
      <alignment horizontal="center" vertical="center" wrapText="1"/>
    </xf>
    <xf numFmtId="0" fontId="0" fillId="0" borderId="23" xfId="0" applyFont="1" applyBorder="1" applyAlignment="1">
      <alignment horizontal="center"/>
    </xf>
    <xf numFmtId="167" fontId="0" fillId="0" borderId="24" xfId="106" applyNumberFormat="1" applyFont="1" applyFill="1" applyBorder="1" applyAlignment="1" applyProtection="1">
      <alignment horizontal="center" wrapText="1"/>
      <protection/>
    </xf>
    <xf numFmtId="166" fontId="0" fillId="0" borderId="25" xfId="106" applyFont="1" applyFill="1" applyBorder="1" applyAlignment="1" applyProtection="1">
      <alignment horizontal="center" vertical="center" wrapText="1"/>
      <protection/>
    </xf>
    <xf numFmtId="0" fontId="0" fillId="0" borderId="26" xfId="0" applyFont="1" applyBorder="1" applyAlignment="1">
      <alignment horizontal="center"/>
    </xf>
    <xf numFmtId="0" fontId="0" fillId="0" borderId="26" xfId="0" applyFont="1" applyBorder="1" applyAlignment="1">
      <alignment horizontal="center" wrapText="1"/>
    </xf>
    <xf numFmtId="167" fontId="13" fillId="0" borderId="24" xfId="106" applyNumberFormat="1" applyFont="1" applyFill="1" applyBorder="1" applyAlignment="1" applyProtection="1">
      <alignment horizontal="center" wrapText="1"/>
      <protection/>
    </xf>
    <xf numFmtId="167" fontId="13" fillId="0" borderId="27" xfId="106" applyNumberFormat="1" applyFont="1" applyFill="1" applyBorder="1" applyAlignment="1" applyProtection="1">
      <alignment horizontal="center" wrapText="1"/>
      <protection/>
    </xf>
    <xf numFmtId="167" fontId="0" fillId="0" borderId="28" xfId="106" applyNumberFormat="1" applyFont="1" applyFill="1" applyBorder="1" applyAlignment="1" applyProtection="1">
      <alignment horizontal="center" wrapText="1"/>
      <protection/>
    </xf>
    <xf numFmtId="0" fontId="0" fillId="0" borderId="28" xfId="0" applyFont="1" applyBorder="1" applyAlignment="1">
      <alignment horizontal="center" wrapText="1"/>
    </xf>
    <xf numFmtId="166" fontId="0" fillId="0" borderId="29" xfId="106" applyFont="1" applyFill="1" applyBorder="1" applyAlignment="1" applyProtection="1">
      <alignment horizontal="center" vertical="center" wrapText="1"/>
      <protection/>
    </xf>
    <xf numFmtId="0" fontId="13" fillId="0" borderId="30" xfId="0" applyFont="1" applyBorder="1" applyAlignment="1">
      <alignment horizontal="center"/>
    </xf>
    <xf numFmtId="0" fontId="13" fillId="0" borderId="28" xfId="0" applyFont="1" applyBorder="1" applyAlignment="1">
      <alignment horizontal="center" wrapText="1"/>
    </xf>
    <xf numFmtId="167" fontId="13" fillId="0" borderId="28" xfId="106" applyNumberFormat="1" applyFont="1" applyFill="1" applyBorder="1" applyAlignment="1" applyProtection="1">
      <alignment horizontal="center" wrapText="1"/>
      <protection/>
    </xf>
    <xf numFmtId="166" fontId="13" fillId="0" borderId="26" xfId="106" applyFont="1" applyFill="1" applyBorder="1" applyAlignment="1" applyProtection="1">
      <alignment horizontal="center" wrapText="1"/>
      <protection/>
    </xf>
    <xf numFmtId="167" fontId="0" fillId="0" borderId="30" xfId="0" applyNumberFormat="1" applyFont="1" applyBorder="1" applyAlignment="1">
      <alignment/>
    </xf>
    <xf numFmtId="166" fontId="0" fillId="0" borderId="0" xfId="0" applyNumberFormat="1" applyFont="1" applyAlignment="1">
      <alignment/>
    </xf>
    <xf numFmtId="166" fontId="0" fillId="0" borderId="0" xfId="106" applyFont="1" applyFill="1" applyBorder="1" applyAlignment="1" applyProtection="1">
      <alignment vertical="center"/>
      <protection/>
    </xf>
    <xf numFmtId="167" fontId="0" fillId="0" borderId="0" xfId="0" applyNumberFormat="1" applyFont="1" applyAlignment="1">
      <alignment/>
    </xf>
    <xf numFmtId="0" fontId="0" fillId="0" borderId="0" xfId="0" applyFont="1" applyAlignment="1">
      <alignment vertical="center"/>
    </xf>
    <xf numFmtId="0" fontId="18" fillId="54" borderId="31" xfId="0" applyFont="1" applyFill="1" applyBorder="1" applyAlignment="1">
      <alignment horizontal="center" vertical="center"/>
    </xf>
    <xf numFmtId="0" fontId="18" fillId="54" borderId="32" xfId="0" applyFont="1" applyFill="1" applyBorder="1" applyAlignment="1">
      <alignment horizontal="center" vertical="center"/>
    </xf>
    <xf numFmtId="49" fontId="0" fillId="0" borderId="30" xfId="0" applyNumberFormat="1" applyFont="1" applyBorder="1" applyAlignment="1">
      <alignment horizontal="center"/>
    </xf>
    <xf numFmtId="0" fontId="0" fillId="0" borderId="30" xfId="0" applyFont="1" applyBorder="1" applyAlignment="1">
      <alignment/>
    </xf>
    <xf numFmtId="166" fontId="19" fillId="0" borderId="30" xfId="106" applyFont="1" applyFill="1" applyBorder="1" applyAlignment="1" applyProtection="1">
      <alignment horizontal="right"/>
      <protection/>
    </xf>
    <xf numFmtId="166" fontId="0" fillId="0" borderId="30" xfId="0" applyNumberFormat="1" applyFont="1" applyBorder="1" applyAlignment="1">
      <alignment/>
    </xf>
    <xf numFmtId="4" fontId="0" fillId="0" borderId="0" xfId="0" applyNumberFormat="1" applyBorder="1" applyAlignment="1">
      <alignment/>
    </xf>
    <xf numFmtId="0" fontId="0" fillId="0" borderId="0" xfId="0" applyFont="1" applyBorder="1" applyAlignment="1">
      <alignment/>
    </xf>
    <xf numFmtId="0" fontId="0" fillId="0" borderId="0" xfId="0" applyAlignment="1">
      <alignment/>
    </xf>
    <xf numFmtId="0" fontId="0" fillId="0" borderId="0" xfId="0" applyFont="1" applyAlignment="1">
      <alignment/>
    </xf>
    <xf numFmtId="0" fontId="18" fillId="54" borderId="33" xfId="0" applyFont="1" applyFill="1" applyBorder="1" applyAlignment="1">
      <alignment horizontal="center"/>
    </xf>
    <xf numFmtId="0" fontId="18" fillId="54" borderId="19" xfId="0" applyFont="1" applyFill="1" applyBorder="1" applyAlignment="1">
      <alignment horizontal="center" wrapText="1"/>
    </xf>
    <xf numFmtId="0" fontId="18" fillId="54" borderId="19" xfId="0" applyFont="1" applyFill="1" applyBorder="1" applyAlignment="1">
      <alignment horizontal="center"/>
    </xf>
    <xf numFmtId="0" fontId="18" fillId="54" borderId="32" xfId="0" applyFont="1" applyFill="1" applyBorder="1" applyAlignment="1">
      <alignment horizontal="center"/>
    </xf>
    <xf numFmtId="0" fontId="0" fillId="0" borderId="0" xfId="0" applyAlignment="1">
      <alignment horizontal="center" vertical="center"/>
    </xf>
    <xf numFmtId="166" fontId="0" fillId="0" borderId="0" xfId="106" applyFont="1" applyFill="1" applyBorder="1" applyAlignment="1" applyProtection="1">
      <alignment horizontal="center" vertical="center"/>
      <protection/>
    </xf>
    <xf numFmtId="166" fontId="0" fillId="0" borderId="0" xfId="106" applyFont="1" applyFill="1" applyBorder="1" applyAlignment="1" applyProtection="1">
      <alignment horizontal="right" vertical="center"/>
      <protection/>
    </xf>
    <xf numFmtId="0" fontId="0" fillId="0" borderId="0" xfId="0" applyFill="1" applyAlignment="1">
      <alignment horizontal="center" vertical="center"/>
    </xf>
    <xf numFmtId="49" fontId="22" fillId="0" borderId="34" xfId="0" applyNumberFormat="1" applyFont="1" applyFill="1" applyBorder="1" applyAlignment="1">
      <alignment horizontal="center" vertical="center"/>
    </xf>
    <xf numFmtId="49" fontId="22" fillId="0" borderId="35" xfId="0" applyNumberFormat="1" applyFont="1" applyFill="1" applyBorder="1" applyAlignment="1">
      <alignment horizontal="center" vertical="center" wrapText="1"/>
    </xf>
    <xf numFmtId="49" fontId="22" fillId="0" borderId="35" xfId="0" applyNumberFormat="1" applyFont="1" applyFill="1" applyBorder="1" applyAlignment="1">
      <alignment horizontal="center" vertical="center"/>
    </xf>
    <xf numFmtId="49" fontId="22" fillId="0" borderId="32" xfId="0" applyNumberFormat="1" applyFont="1" applyFill="1" applyBorder="1" applyAlignment="1">
      <alignment horizontal="center" vertical="center" wrapText="1"/>
    </xf>
    <xf numFmtId="2" fontId="22" fillId="0" borderId="32" xfId="0" applyNumberFormat="1" applyFont="1" applyFill="1" applyBorder="1" applyAlignment="1">
      <alignment horizontal="center" vertical="center" wrapText="1"/>
    </xf>
    <xf numFmtId="166" fontId="22" fillId="0" borderId="32" xfId="106" applyFont="1" applyFill="1" applyBorder="1" applyAlignment="1" applyProtection="1">
      <alignment horizontal="center" vertical="center" wrapText="1"/>
      <protection/>
    </xf>
    <xf numFmtId="166" fontId="23" fillId="0" borderId="36" xfId="106" applyFont="1" applyFill="1" applyBorder="1" applyAlignment="1" applyProtection="1">
      <alignment horizontal="right" vertical="center" wrapText="1"/>
      <protection/>
    </xf>
    <xf numFmtId="0" fontId="23" fillId="0" borderId="0" xfId="0" applyFont="1" applyFill="1" applyAlignment="1">
      <alignment horizontal="center" vertical="center"/>
    </xf>
    <xf numFmtId="49" fontId="0" fillId="0" borderId="37"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49" fontId="0" fillId="0" borderId="38" xfId="0" applyNumberFormat="1" applyFont="1" applyFill="1" applyBorder="1" applyAlignment="1">
      <alignment horizontal="center" vertical="center"/>
    </xf>
    <xf numFmtId="0" fontId="24" fillId="0" borderId="30" xfId="0" applyFont="1" applyBorder="1" applyAlignment="1">
      <alignment horizontal="center" vertical="top" wrapText="1"/>
    </xf>
    <xf numFmtId="0" fontId="25" fillId="0" borderId="30" xfId="0" applyFont="1" applyBorder="1" applyAlignment="1">
      <alignment vertical="center" wrapText="1"/>
    </xf>
    <xf numFmtId="4" fontId="0" fillId="0" borderId="0" xfId="0" applyNumberFormat="1" applyAlignment="1">
      <alignment/>
    </xf>
    <xf numFmtId="0" fontId="24" fillId="0" borderId="19" xfId="0" applyFont="1" applyBorder="1" applyAlignment="1">
      <alignment horizontal="center" vertical="top" wrapText="1"/>
    </xf>
    <xf numFmtId="0" fontId="25" fillId="0" borderId="19" xfId="0" applyFont="1" applyBorder="1" applyAlignment="1">
      <alignment vertical="center" wrapText="1"/>
    </xf>
    <xf numFmtId="0" fontId="24" fillId="0" borderId="30" xfId="0" applyFont="1" applyFill="1" applyBorder="1" applyAlignment="1">
      <alignment vertical="center"/>
    </xf>
    <xf numFmtId="0" fontId="24" fillId="0" borderId="30" xfId="0" applyNumberFormat="1" applyFont="1" applyFill="1" applyBorder="1" applyAlignment="1">
      <alignment vertical="center"/>
    </xf>
    <xf numFmtId="0" fontId="24" fillId="0" borderId="30" xfId="0" applyFont="1" applyFill="1" applyBorder="1" applyAlignment="1">
      <alignment vertical="center" wrapText="1"/>
    </xf>
    <xf numFmtId="166" fontId="13" fillId="0" borderId="30" xfId="105" applyNumberFormat="1" applyFill="1" applyBorder="1" applyAlignment="1" applyProtection="1">
      <alignment vertical="center" wrapText="1"/>
      <protection/>
    </xf>
    <xf numFmtId="166" fontId="13" fillId="0" borderId="38" xfId="105" applyNumberFormat="1" applyFill="1" applyBorder="1" applyAlignment="1" applyProtection="1">
      <alignment horizontal="right" vertical="center" wrapText="1"/>
      <protection/>
    </xf>
    <xf numFmtId="166" fontId="24" fillId="0" borderId="30" xfId="106" applyFont="1" applyFill="1" applyBorder="1" applyAlignment="1" applyProtection="1">
      <alignment vertical="center" wrapText="1"/>
      <protection/>
    </xf>
    <xf numFmtId="166" fontId="24" fillId="0" borderId="38" xfId="106" applyFont="1" applyFill="1" applyBorder="1" applyAlignment="1" applyProtection="1">
      <alignment horizontal="right" vertical="center" wrapText="1"/>
      <protection/>
    </xf>
    <xf numFmtId="0" fontId="0" fillId="0" borderId="3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Border="1" applyAlignment="1">
      <alignment horizontal="center" vertical="center"/>
    </xf>
    <xf numFmtId="166" fontId="0" fillId="0" borderId="19" xfId="0" applyNumberFormat="1" applyFont="1" applyBorder="1" applyAlignment="1">
      <alignment horizontal="center" vertical="center"/>
    </xf>
    <xf numFmtId="166" fontId="24" fillId="0" borderId="19" xfId="0" applyNumberFormat="1" applyFont="1" applyFill="1" applyBorder="1" applyAlignment="1">
      <alignment horizontal="center" vertical="center" wrapText="1"/>
    </xf>
    <xf numFmtId="166" fontId="24" fillId="0" borderId="31" xfId="0" applyNumberFormat="1" applyFont="1" applyFill="1" applyBorder="1" applyAlignment="1">
      <alignment horizontal="right" vertical="center" wrapText="1"/>
    </xf>
    <xf numFmtId="0" fontId="0" fillId="0" borderId="19" xfId="0" applyFill="1" applyBorder="1" applyAlignment="1">
      <alignment horizontal="center" vertical="center"/>
    </xf>
    <xf numFmtId="166" fontId="0" fillId="0" borderId="0" xfId="106" applyFont="1" applyFill="1" applyBorder="1" applyAlignment="1" applyProtection="1">
      <alignment/>
      <protection/>
    </xf>
    <xf numFmtId="0" fontId="13" fillId="0" borderId="32" xfId="0" applyFont="1" applyBorder="1" applyAlignment="1">
      <alignment horizontal="center" vertical="center" wrapText="1"/>
    </xf>
    <xf numFmtId="0" fontId="0" fillId="0" borderId="0" xfId="0" applyAlignment="1">
      <alignment vertical="center"/>
    </xf>
    <xf numFmtId="0" fontId="28" fillId="35" borderId="39" xfId="0" applyFont="1" applyFill="1" applyBorder="1" applyAlignment="1">
      <alignment horizontal="center" vertical="center" wrapText="1"/>
    </xf>
    <xf numFmtId="166" fontId="28" fillId="35" borderId="39" xfId="106" applyFont="1" applyFill="1" applyBorder="1" applyAlignment="1" applyProtection="1">
      <alignment horizontal="center" vertical="center" wrapText="1"/>
      <protection/>
    </xf>
    <xf numFmtId="0" fontId="29" fillId="55" borderId="24" xfId="73" applyNumberFormat="1" applyFont="1" applyFill="1" applyBorder="1" applyAlignment="1" applyProtection="1">
      <alignment horizontal="left" vertical="center" wrapText="1" indent="1"/>
      <protection/>
    </xf>
    <xf numFmtId="0" fontId="30" fillId="55" borderId="24" xfId="0" applyFont="1" applyFill="1" applyBorder="1" applyAlignment="1">
      <alignment horizontal="left" vertical="center" wrapText="1" indent="1"/>
    </xf>
    <xf numFmtId="0" fontId="30" fillId="55" borderId="24" xfId="0" applyFont="1" applyFill="1" applyBorder="1" applyAlignment="1">
      <alignment horizontal="right" vertical="center" wrapText="1" indent="1"/>
    </xf>
    <xf numFmtId="4" fontId="30" fillId="55" borderId="24" xfId="0" applyNumberFormat="1" applyFont="1" applyFill="1" applyBorder="1" applyAlignment="1">
      <alignment horizontal="right" vertical="center" wrapText="1" indent="1"/>
    </xf>
    <xf numFmtId="4" fontId="30" fillId="35" borderId="24" xfId="0" applyNumberFormat="1" applyFont="1" applyFill="1" applyBorder="1" applyAlignment="1">
      <alignment horizontal="right" vertical="center" wrapText="1" indent="1"/>
    </xf>
    <xf numFmtId="0" fontId="30" fillId="35" borderId="24" xfId="0" applyFont="1" applyFill="1" applyBorder="1" applyAlignment="1">
      <alignment horizontal="right" vertical="center" wrapText="1" indent="1"/>
    </xf>
    <xf numFmtId="4" fontId="33" fillId="35" borderId="24" xfId="0" applyNumberFormat="1" applyFont="1" applyFill="1" applyBorder="1" applyAlignment="1">
      <alignment horizontal="right" vertical="center" wrapText="1" indent="1"/>
    </xf>
    <xf numFmtId="0" fontId="13" fillId="0" borderId="19" xfId="0" applyFont="1" applyBorder="1" applyAlignment="1">
      <alignment horizontal="center" vertical="center" wrapText="1"/>
    </xf>
    <xf numFmtId="166" fontId="13" fillId="0" borderId="19" xfId="106" applyFont="1" applyFill="1" applyBorder="1" applyAlignment="1" applyProtection="1">
      <alignment horizontal="center" vertical="center" wrapText="1"/>
      <protection/>
    </xf>
    <xf numFmtId="0" fontId="0" fillId="0" borderId="40" xfId="0" applyFont="1" applyBorder="1" applyAlignment="1">
      <alignment wrapText="1"/>
    </xf>
    <xf numFmtId="166" fontId="0" fillId="0" borderId="40" xfId="106" applyFont="1" applyFill="1" applyBorder="1" applyAlignment="1" applyProtection="1">
      <alignment wrapText="1"/>
      <protection/>
    </xf>
    <xf numFmtId="14" fontId="0" fillId="0" borderId="40" xfId="0" applyNumberFormat="1" applyBorder="1" applyAlignment="1">
      <alignment wrapText="1"/>
    </xf>
    <xf numFmtId="0" fontId="0" fillId="0" borderId="40" xfId="0" applyFont="1" applyBorder="1" applyAlignment="1">
      <alignment/>
    </xf>
    <xf numFmtId="0" fontId="0" fillId="56" borderId="40" xfId="0" applyFont="1" applyFill="1" applyBorder="1" applyAlignment="1">
      <alignment wrapText="1"/>
    </xf>
    <xf numFmtId="166" fontId="0" fillId="56" borderId="40" xfId="106" applyFont="1" applyFill="1" applyBorder="1" applyAlignment="1" applyProtection="1">
      <alignment wrapText="1"/>
      <protection/>
    </xf>
    <xf numFmtId="14" fontId="0" fillId="56" borderId="40" xfId="0" applyNumberFormat="1" applyFill="1" applyBorder="1" applyAlignment="1">
      <alignment wrapText="1"/>
    </xf>
    <xf numFmtId="0" fontId="0" fillId="56" borderId="40" xfId="0" applyFont="1" applyFill="1" applyBorder="1" applyAlignment="1">
      <alignment/>
    </xf>
    <xf numFmtId="4" fontId="0" fillId="0" borderId="40" xfId="0" applyNumberFormat="1" applyBorder="1" applyAlignment="1">
      <alignment wrapText="1"/>
    </xf>
    <xf numFmtId="166" fontId="0" fillId="0" borderId="40" xfId="106" applyFont="1" applyFill="1" applyBorder="1" applyAlignment="1" applyProtection="1">
      <alignment/>
      <protection/>
    </xf>
    <xf numFmtId="0" fontId="0" fillId="0" borderId="40" xfId="0" applyBorder="1" applyAlignment="1">
      <alignment/>
    </xf>
    <xf numFmtId="0" fontId="0" fillId="0" borderId="40" xfId="0" applyBorder="1" applyAlignment="1">
      <alignment wrapText="1"/>
    </xf>
    <xf numFmtId="166" fontId="24" fillId="0" borderId="38" xfId="106" applyFont="1" applyFill="1" applyBorder="1" applyAlignment="1" applyProtection="1">
      <alignment horizontal="right" vertical="top" wrapText="1"/>
      <protection/>
    </xf>
    <xf numFmtId="166" fontId="24" fillId="0" borderId="31" xfId="106" applyFont="1" applyFill="1" applyBorder="1" applyAlignment="1" applyProtection="1">
      <alignment horizontal="right" vertical="top" wrapText="1"/>
      <protection/>
    </xf>
    <xf numFmtId="0" fontId="23" fillId="0" borderId="32" xfId="0" applyFont="1" applyFill="1" applyBorder="1" applyAlignment="1">
      <alignment horizontal="center" vertical="center"/>
    </xf>
    <xf numFmtId="166" fontId="24" fillId="0" borderId="40" xfId="106" applyFont="1" applyFill="1" applyBorder="1" applyAlignment="1" applyProtection="1">
      <alignment horizontal="right" vertical="top" wrapText="1"/>
      <protection/>
    </xf>
    <xf numFmtId="0" fontId="26" fillId="0" borderId="40" xfId="0" applyFont="1" applyBorder="1" applyAlignment="1">
      <alignment horizontal="center" vertical="top" wrapText="1"/>
    </xf>
    <xf numFmtId="4" fontId="24" fillId="0" borderId="40" xfId="0" applyNumberFormat="1" applyFont="1" applyBorder="1" applyAlignment="1">
      <alignment horizontal="right" vertical="top" wrapText="1"/>
    </xf>
    <xf numFmtId="0" fontId="0" fillId="0" borderId="40" xfId="0" applyFill="1" applyBorder="1" applyAlignment="1">
      <alignment horizontal="center" vertical="center"/>
    </xf>
    <xf numFmtId="49" fontId="0" fillId="0" borderId="33"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 fontId="24" fillId="0" borderId="31" xfId="0" applyNumberFormat="1" applyFont="1" applyBorder="1" applyAlignment="1">
      <alignment horizontal="right" vertical="top" wrapText="1"/>
    </xf>
    <xf numFmtId="4" fontId="24" fillId="0" borderId="41" xfId="0" applyNumberFormat="1" applyFont="1" applyBorder="1" applyAlignment="1">
      <alignment horizontal="right" vertical="top" wrapText="1"/>
    </xf>
    <xf numFmtId="0" fontId="26" fillId="0" borderId="41" xfId="0" applyFont="1" applyBorder="1" applyAlignment="1">
      <alignment horizontal="center" vertical="top" wrapText="1"/>
    </xf>
    <xf numFmtId="0" fontId="0" fillId="0" borderId="41" xfId="0"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0" fontId="24" fillId="0" borderId="35" xfId="0" applyFont="1" applyFill="1" applyBorder="1" applyAlignment="1">
      <alignment vertical="center"/>
    </xf>
    <xf numFmtId="49" fontId="0" fillId="0" borderId="40" xfId="0" applyNumberFormat="1" applyFill="1" applyBorder="1" applyAlignment="1">
      <alignment horizontal="center" vertical="center"/>
    </xf>
    <xf numFmtId="49" fontId="0" fillId="0" borderId="40" xfId="0" applyNumberFormat="1" applyFont="1" applyFill="1" applyBorder="1" applyAlignment="1">
      <alignment horizontal="center" vertical="center"/>
    </xf>
    <xf numFmtId="0" fontId="51" fillId="0" borderId="40" xfId="0" applyFont="1" applyBorder="1" applyAlignment="1">
      <alignment wrapText="1"/>
    </xf>
    <xf numFmtId="49" fontId="13" fillId="0" borderId="40" xfId="105" applyNumberFormat="1" applyFill="1" applyBorder="1" applyAlignment="1" applyProtection="1">
      <alignment horizontal="right" vertical="center"/>
      <protection/>
    </xf>
    <xf numFmtId="43" fontId="34" fillId="0" borderId="40" xfId="106" applyNumberFormat="1" applyFont="1" applyBorder="1" applyAlignment="1">
      <alignment/>
    </xf>
    <xf numFmtId="166" fontId="44" fillId="0" borderId="30" xfId="0" applyNumberFormat="1" applyFont="1" applyBorder="1" applyAlignment="1">
      <alignment/>
    </xf>
    <xf numFmtId="0" fontId="18" fillId="54" borderId="19" xfId="0" applyFont="1" applyFill="1" applyBorder="1" applyAlignment="1">
      <alignment horizontal="center" vertical="center"/>
    </xf>
    <xf numFmtId="0" fontId="18" fillId="54" borderId="30" xfId="0" applyFont="1" applyFill="1" applyBorder="1" applyAlignment="1">
      <alignment horizontal="center" vertical="center" wrapText="1"/>
    </xf>
    <xf numFmtId="49" fontId="0" fillId="0" borderId="30" xfId="0" applyNumberFormat="1" applyFont="1" applyBorder="1" applyAlignment="1">
      <alignment horizontal="left" vertical="top" wrapText="1"/>
    </xf>
    <xf numFmtId="0" fontId="32" fillId="55" borderId="24" xfId="0" applyFont="1" applyFill="1" applyBorder="1" applyAlignment="1">
      <alignment horizontal="left" vertical="center" wrapText="1" indent="1"/>
    </xf>
    <xf numFmtId="0" fontId="31" fillId="35" borderId="24" xfId="0" applyFont="1" applyFill="1" applyBorder="1" applyAlignment="1">
      <alignment horizontal="right" vertical="center" wrapText="1" indent="1"/>
    </xf>
    <xf numFmtId="0" fontId="31" fillId="55" borderId="24" xfId="0" applyFont="1" applyFill="1" applyBorder="1" applyAlignment="1">
      <alignment horizontal="right" vertical="center" wrapText="1" indent="1"/>
    </xf>
    <xf numFmtId="0" fontId="27" fillId="0" borderId="42" xfId="0" applyFont="1" applyBorder="1" applyAlignment="1">
      <alignment horizontal="center" vertical="center" wrapText="1"/>
    </xf>
  </cellXfs>
  <cellStyles count="93">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Incorreto" xfId="74"/>
    <cellStyle name="Incorreto 2" xfId="75"/>
    <cellStyle name="Currency" xfId="76"/>
    <cellStyle name="Currency [0]" xfId="77"/>
    <cellStyle name="Moeda 2" xfId="78"/>
    <cellStyle name="Neutra" xfId="79"/>
    <cellStyle name="Neutra 2" xfId="80"/>
    <cellStyle name="Normal 2" xfId="81"/>
    <cellStyle name="Normal 3" xfId="82"/>
    <cellStyle name="Nota" xfId="83"/>
    <cellStyle name="Nota 2" xfId="84"/>
    <cellStyle name="Percent" xfId="85"/>
    <cellStyle name="Saída" xfId="86"/>
    <cellStyle name="Saída 2" xfId="87"/>
    <cellStyle name="Comma [0]" xfId="88"/>
    <cellStyle name="Separador de milhares 2" xfId="89"/>
    <cellStyle name="Texto de Aviso" xfId="90"/>
    <cellStyle name="Texto de Aviso 2" xfId="91"/>
    <cellStyle name="Texto Explicativo" xfId="92"/>
    <cellStyle name="Texto Explicativo 2" xfId="93"/>
    <cellStyle name="Título" xfId="94"/>
    <cellStyle name="Título 1" xfId="95"/>
    <cellStyle name="Título 1 2" xfId="96"/>
    <cellStyle name="Título 2" xfId="97"/>
    <cellStyle name="Título 2 2" xfId="98"/>
    <cellStyle name="Título 3" xfId="99"/>
    <cellStyle name="Título 3 2" xfId="100"/>
    <cellStyle name="Título 4" xfId="101"/>
    <cellStyle name="Título 4 2" xfId="102"/>
    <cellStyle name="Título 5" xfId="103"/>
    <cellStyle name="Total" xfId="104"/>
    <cellStyle name="Total 2" xfId="105"/>
    <cellStyle name="Comma"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lanejamento\Aloca&#231;&#227;o%20de%20Recursos\Aloca&#231;&#227;o%20de%20Recursos%202016\Matriz%20de%20Di&#225;rias\Controle%20de%20Di&#225;rias%20e%20Transportes%20das%20UA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ole de diárias"/>
      <sheetName val="Plan2"/>
      <sheetName val="Plan3"/>
      <sheetName val="Plan1"/>
    </sheetNames>
    <sheetDataSet>
      <sheetData sheetId="3">
        <row r="26">
          <cell r="E26">
            <v>26881.8</v>
          </cell>
        </row>
        <row r="40">
          <cell r="C40">
            <v>0</v>
          </cell>
          <cell r="D40">
            <v>3536.05</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2.scdp.gov.br/novoscdp/pages/consultar_solicitacao/consultar_solicitacao_detalhes.xhtml?idPcdp=12502867" TargetMode="External" /><Relationship Id="rId2" Type="http://schemas.openxmlformats.org/officeDocument/2006/relationships/hyperlink" Target="https://www2.scdp.gov.br/novoscdp/pages/consultar_solicitacao/consultar_solicitacao_detalhes.xhtml?idPcdp=12595128" TargetMode="External" /><Relationship Id="rId3" Type="http://schemas.openxmlformats.org/officeDocument/2006/relationships/hyperlink" Target="https://www2.scdp.gov.br/novoscdp/pages/consultar_solicitacao/consultar_solicitacao_detalhes.xhtml?idPcdp=12654353" TargetMode="External" /><Relationship Id="rId4" Type="http://schemas.openxmlformats.org/officeDocument/2006/relationships/hyperlink" Target="https://www2.scdp.gov.br/novoscdp/pages/consultar_solicitacao/consultar_solicitacao_detalhes.xhtml?idPcdp=12693850" TargetMode="External" /><Relationship Id="rId5" Type="http://schemas.openxmlformats.org/officeDocument/2006/relationships/hyperlink" Target="https://www2.scdp.gov.br/novoscdp/pages/consultar_solicitacao/consultar_solicitacao_detalhes.xhtml?idPcdp=12727294" TargetMode="External" /><Relationship Id="rId6" Type="http://schemas.openxmlformats.org/officeDocument/2006/relationships/hyperlink" Target="https://www2.scdp.gov.br/novoscdp/pages/consultar_solicitacao/consultar_solicitacao_detalhes.xhtml?idPcdp=12742306" TargetMode="External" /><Relationship Id="rId7" Type="http://schemas.openxmlformats.org/officeDocument/2006/relationships/hyperlink" Target="https://www2.scdp.gov.br/novoscdp/pages/consultar_solicitacao/consultar_solicitacao_detalhes.xhtml?idPcdp=12747672" TargetMode="External" /><Relationship Id="rId8" Type="http://schemas.openxmlformats.org/officeDocument/2006/relationships/hyperlink" Target="https://www2.scdp.gov.br/novoscdp/pages/consultar_solicitacao/consultar_solicitacao_detalhes.xhtml?idPcdp=12756868" TargetMode="External" /><Relationship Id="rId9" Type="http://schemas.openxmlformats.org/officeDocument/2006/relationships/hyperlink" Target="https://www2.scdp.gov.br/novoscdp/pages/consultar_solicitacao/consultar_solicitacao_detalhes.xhtml?idPcdp=12757263" TargetMode="External" /><Relationship Id="rId10" Type="http://schemas.openxmlformats.org/officeDocument/2006/relationships/hyperlink" Target="https://www2.scdp.gov.br/novoscdp/pages/consultar_solicitacao/consultar_solicitacao_detalhes.xhtml?idPcdp=12758904" TargetMode="External" /><Relationship Id="rId11" Type="http://schemas.openxmlformats.org/officeDocument/2006/relationships/hyperlink" Target="https://www2.scdp.gov.br/novoscdp/pages/consultar_solicitacao/consultar_solicitacao_detalhes.xhtml?idPcdp=12757426" TargetMode="External" /><Relationship Id="rId12" Type="http://schemas.openxmlformats.org/officeDocument/2006/relationships/hyperlink" Target="https://www2.scdp.gov.br/novoscdp/pages/consultar_solicitacao/consultar_solicitacao_detalhes.xhtml?idPcdp=12761631" TargetMode="External" /><Relationship Id="rId13" Type="http://schemas.openxmlformats.org/officeDocument/2006/relationships/hyperlink" Target="https://www2.scdp.gov.br/novoscdp/pages/consultar_solicitacao/consultar_solicitacao_detalhes.xhtml?idPcdp=12761968" TargetMode="External" /><Relationship Id="rId14" Type="http://schemas.openxmlformats.org/officeDocument/2006/relationships/hyperlink" Target="https://www2.scdp.gov.br/novoscdp/pages/consultar_solicitacao/consultar_solicitacao_detalhes.xhtml?idPcdp=12783377" TargetMode="External" /><Relationship Id="rId15" Type="http://schemas.openxmlformats.org/officeDocument/2006/relationships/hyperlink" Target="https://www2.scdp.gov.br/novoscdp/pages/consultar_solicitacao/consultar_solicitacao_detalhes.xhtml?idPcdp=12800996" TargetMode="External" /><Relationship Id="rId16" Type="http://schemas.openxmlformats.org/officeDocument/2006/relationships/hyperlink" Target="https://www2.scdp.gov.br/novoscdp/pages/consultar_solicitacao/consultar_solicitacao_detalhes.xhtml?idPcdp=12793995" TargetMode="External" /><Relationship Id="rId17" Type="http://schemas.openxmlformats.org/officeDocument/2006/relationships/hyperlink" Target="https://www2.scdp.gov.br/novoscdp/pages/consultar_solicitacao/consultar_solicitacao_detalhes.xhtml?idPcdp=12830518" TargetMode="External" /><Relationship Id="rId18" Type="http://schemas.openxmlformats.org/officeDocument/2006/relationships/hyperlink" Target="https://www2.scdp.gov.br/novoscdp/pages/consultar_solicitacao/consultar_solicitacao_detalhes.xhtml?idPcdp=12849091" TargetMode="External" /><Relationship Id="rId19" Type="http://schemas.openxmlformats.org/officeDocument/2006/relationships/hyperlink" Target="https://www2.scdp.gov.br/novoscdp/pages/consultar_solicitacao/consultar_solicitacao_detalhes.xhtml?idPcdp=12859622" TargetMode="External" /><Relationship Id="rId20" Type="http://schemas.openxmlformats.org/officeDocument/2006/relationships/hyperlink" Target="https://www2.scdp.gov.br/novoscdp/pages/consultar_solicitacao/consultar_solicitacao_detalhes.xhtml?idPcdp=12867074" TargetMode="External" /><Relationship Id="rId21" Type="http://schemas.openxmlformats.org/officeDocument/2006/relationships/hyperlink" Target="https://www2.scdp.gov.br/novoscdp/pages/consultar_solicitacao/consultar_solicitacao_detalhes.xhtml?idPcdp=12889430" TargetMode="External" /><Relationship Id="rId22" Type="http://schemas.openxmlformats.org/officeDocument/2006/relationships/hyperlink" Target="https://www2.scdp.gov.br/novoscdp/pages/consultar_solicitacao/consultar_solicitacao_detalhes.xhtml?idPcdp=12864488" TargetMode="External" /><Relationship Id="rId23" Type="http://schemas.openxmlformats.org/officeDocument/2006/relationships/hyperlink" Target="https://www2.scdp.gov.br/novoscdp/pages/consultar_solicitacao/consultar_solicitacao_detalhes.xhtml?idPcdp=12920975" TargetMode="External" /><Relationship Id="rId24" Type="http://schemas.openxmlformats.org/officeDocument/2006/relationships/hyperlink" Target="https://www2.scdp.gov.br/novoscdp/pages/consultar_solicitacao/consultar_solicitacao_detalhes.xhtml?idPcdp=12927970" TargetMode="External" /><Relationship Id="rId25" Type="http://schemas.openxmlformats.org/officeDocument/2006/relationships/hyperlink" Target="https://www2.scdp.gov.br/novoscdp/pages/consultar_solicitacao/consultar_solicitacao_detalhes.xhtml?idPcdp=12931697" TargetMode="External" /><Relationship Id="rId26" Type="http://schemas.openxmlformats.org/officeDocument/2006/relationships/hyperlink" Target="https://www2.scdp.gov.br/novoscdp/pages/consultar_solicitacao/consultar_solicitacao_detalhes.xhtml?idPcdp=12931540" TargetMode="External" /><Relationship Id="rId27" Type="http://schemas.openxmlformats.org/officeDocument/2006/relationships/hyperlink" Target="https://www2.scdp.gov.br/novoscdp/pages/consultar_solicitacao/consultar_solicitacao_detalhes.xhtml?idPcdp=12945351" TargetMode="External" /><Relationship Id="rId28" Type="http://schemas.openxmlformats.org/officeDocument/2006/relationships/hyperlink" Target="https://www2.scdp.gov.br/novoscdp/pages/consultar_solicitacao/consultar_solicitacao_detalhes.xhtml?idPcdp=12792946" TargetMode="External" /><Relationship Id="rId29" Type="http://schemas.openxmlformats.org/officeDocument/2006/relationships/hyperlink" Target="https://www2.scdp.gov.br/novoscdp/pages/consultar_solicitacao/consultar_solicitacao_detalhes.xhtml?idPcdp=13037947" TargetMode="External" /><Relationship Id="rId30" Type="http://schemas.openxmlformats.org/officeDocument/2006/relationships/hyperlink" Target="https://www2.scdp.gov.br/novoscdp/pages/consultar_solicitacao/consultar_solicitacao_detalhes.xhtml?idPcdp=13033708" TargetMode="External" /><Relationship Id="rId31" Type="http://schemas.openxmlformats.org/officeDocument/2006/relationships/hyperlink" Target="https://www2.scdp.gov.br/novoscdp/pages/consultar_solicitacao/consultar_solicitacao_detalhes.xhtml?idPcdp=13055858" TargetMode="External" /><Relationship Id="rId32" Type="http://schemas.openxmlformats.org/officeDocument/2006/relationships/hyperlink" Target="https://www2.scdp.gov.br/novoscdp/pages/consultar_solicitacao/consultar_solicitacao_detalhes.xhtml?idPcdp=13065369" TargetMode="External" /><Relationship Id="rId33" Type="http://schemas.openxmlformats.org/officeDocument/2006/relationships/hyperlink" Target="https://www2.scdp.gov.br/novoscdp/pages/consultar_solicitacao/consultar_solicitacao_detalhes.xhtml?idPcdp=13069707" TargetMode="External" /><Relationship Id="rId34" Type="http://schemas.openxmlformats.org/officeDocument/2006/relationships/hyperlink" Target="https://www2.scdp.gov.br/novoscdp/pages/consultar_solicitacao/consultar_solicitacao_detalhes.xhtml?idPcdp=13082720" TargetMode="External" /><Relationship Id="rId35" Type="http://schemas.openxmlformats.org/officeDocument/2006/relationships/hyperlink" Target="https://www2.scdp.gov.br/novoscdp/pages/consultar_solicitacao/consultar_solicitacao_detalhes.xhtml?idPcdp=13120687" TargetMode="External" /><Relationship Id="rId36" Type="http://schemas.openxmlformats.org/officeDocument/2006/relationships/hyperlink" Target="https://www2.scdp.gov.br/novoscdp/pages/consultar_solicitacao/consultar_solicitacao_detalhes.xhtml?idPcdp=13127451" TargetMode="External" /><Relationship Id="rId37" Type="http://schemas.openxmlformats.org/officeDocument/2006/relationships/hyperlink" Target="https://www2.scdp.gov.br/novoscdp/pages/consultar_solicitacao/consultar_solicitacao_detalhes.xhtml?idPcdp=13093042" TargetMode="External" /><Relationship Id="rId38" Type="http://schemas.openxmlformats.org/officeDocument/2006/relationships/hyperlink" Target="https://www2.scdp.gov.br/novoscdp/pages/consultar_solicitacao/consultar_solicitacao_detalhes.xhtml?idPcdp=13135713" TargetMode="External" /><Relationship Id="rId39" Type="http://schemas.openxmlformats.org/officeDocument/2006/relationships/hyperlink" Target="https://www2.scdp.gov.br/novoscdp/pages/consultar_solicitacao/consultar_solicitacao_detalhes.xhtml?idPcdp=13147344" TargetMode="External" /><Relationship Id="rId40" Type="http://schemas.openxmlformats.org/officeDocument/2006/relationships/hyperlink" Target="https://www2.scdp.gov.br/novoscdp/pages/consultar_solicitacao/consultar_solicitacao_detalhes.xhtml?idPcdp=13242991" TargetMode="External" /><Relationship Id="rId41" Type="http://schemas.openxmlformats.org/officeDocument/2006/relationships/hyperlink" Target="https://www2.scdp.gov.br/novoscdp/pages/consultar_solicitacao/consultar_solicitacao_detalhes.xhtml?idPcdp=13243183" TargetMode="External" /><Relationship Id="rId42" Type="http://schemas.openxmlformats.org/officeDocument/2006/relationships/hyperlink" Target="https://www2.scdp.gov.br/novoscdp/pages/consultar_solicitacao/consultar_solicitacao_detalhes.xhtml?idPcdp=13243393" TargetMode="External" /><Relationship Id="rId43" Type="http://schemas.openxmlformats.org/officeDocument/2006/relationships/hyperlink" Target="https://www2.scdp.gov.br/novoscdp/pages/consultar_solicitacao/consultar_solicitacao_detalhes.xhtml?idPcdp=13243506" TargetMode="External" /><Relationship Id="rId44" Type="http://schemas.openxmlformats.org/officeDocument/2006/relationships/hyperlink" Target="https://www2.scdp.gov.br/novoscdp/pages/consultar_solicitacao/consultar_solicitacao_detalhes.xhtml?idPcdp=13251257" TargetMode="External" /><Relationship Id="rId45" Type="http://schemas.openxmlformats.org/officeDocument/2006/relationships/hyperlink" Target="https://www2.scdp.gov.br/novoscdp/pages/consultar_solicitacao/consultar_solicitacao_detalhes.xhtml?idPcdp=13251523" TargetMode="External" /><Relationship Id="rId46" Type="http://schemas.openxmlformats.org/officeDocument/2006/relationships/hyperlink" Target="https://www2.scdp.gov.br/novoscdp/pages/consultar_solicitacao/consultar_solicitacao_detalhes.xhtml?idPcdp=13251677" TargetMode="External" /><Relationship Id="rId47" Type="http://schemas.openxmlformats.org/officeDocument/2006/relationships/hyperlink" Target="https://www2.scdp.gov.br/novoscdp/pages/consultar_solicitacao/consultar_solicitacao_detalhes.xhtml?idPcdp=13263387" TargetMode="External" /><Relationship Id="rId48" Type="http://schemas.openxmlformats.org/officeDocument/2006/relationships/hyperlink" Target="https://www2.scdp.gov.br/novoscdp/pages/consultar_solicitacao/consultar_solicitacao_detalhes.xhtml?idPcdp=13263872"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www2.scdp.gov.br/novoscdp/pages/consultar_solicitacao/consultar_solicitacao_detalhes.xhtml?idPcdp=12599497" TargetMode="External" /><Relationship Id="rId2" Type="http://schemas.openxmlformats.org/officeDocument/2006/relationships/hyperlink" Target="https://www2.scdp.gov.br/novoscdp/pages/consultar_solicitacao/consultar_solicitacao_detalhes.xhtml?idPcdp=12615607" TargetMode="External" /><Relationship Id="rId3" Type="http://schemas.openxmlformats.org/officeDocument/2006/relationships/hyperlink" Target="https://www2.scdp.gov.br/novoscdp/pages/consultar_solicitacao/consultar_solicitacao_detalhes.xhtml?idPcdp=12644992" TargetMode="External" /><Relationship Id="rId4" Type="http://schemas.openxmlformats.org/officeDocument/2006/relationships/hyperlink" Target="https://www2.scdp.gov.br/novoscdp/pages/consultar_solicitacao/consultar_solicitacao_detalhes.xhtml?idPcdp=12921134" TargetMode="External" /><Relationship Id="rId5" Type="http://schemas.openxmlformats.org/officeDocument/2006/relationships/hyperlink" Target="https://www2.scdp.gov.br/novoscdp/pages/consultar_solicitacao/consultar_solicitacao_detalhes.xhtml?idPcdp=13065401" TargetMode="External" /></Relationships>
</file>

<file path=xl/worksheets/sheet1.xml><?xml version="1.0" encoding="utf-8"?>
<worksheet xmlns="http://schemas.openxmlformats.org/spreadsheetml/2006/main" xmlns:r="http://schemas.openxmlformats.org/officeDocument/2006/relationships">
  <dimension ref="A1:M23"/>
  <sheetViews>
    <sheetView tabSelected="1" zoomScalePageLayoutView="0" workbookViewId="0" topLeftCell="A1">
      <selection activeCell="J23" sqref="J23"/>
    </sheetView>
  </sheetViews>
  <sheetFormatPr defaultColWidth="9.140625" defaultRowHeight="15"/>
  <cols>
    <col min="1" max="1" width="54.421875" style="1" customWidth="1"/>
    <col min="2" max="2" width="16.57421875" style="1" customWidth="1"/>
    <col min="3" max="3" width="19.8515625" style="1" customWidth="1"/>
    <col min="4" max="4" width="0" style="1" hidden="1" customWidth="1"/>
    <col min="5" max="5" width="22.140625" style="1" customWidth="1"/>
    <col min="6" max="6" width="23.00390625" style="1" customWidth="1"/>
    <col min="7" max="8" width="22.00390625" style="1" customWidth="1"/>
    <col min="9" max="9" width="13.8515625" style="1" customWidth="1"/>
    <col min="10" max="10" width="15.00390625" style="1" customWidth="1"/>
    <col min="11" max="11" width="12.8515625" style="1" customWidth="1"/>
    <col min="12" max="12" width="15.421875" style="1" customWidth="1"/>
    <col min="13" max="13" width="15.8515625" style="1" customWidth="1"/>
    <col min="14" max="16384" width="9.140625" style="1" customWidth="1"/>
  </cols>
  <sheetData>
    <row r="1" spans="1:4" ht="15">
      <c r="A1" s="123" t="s">
        <v>0</v>
      </c>
      <c r="B1" s="123"/>
      <c r="C1" s="123"/>
      <c r="D1" s="3"/>
    </row>
    <row r="3" spans="2:4" ht="30">
      <c r="B3" s="4" t="s">
        <v>1</v>
      </c>
      <c r="C3" s="5" t="s">
        <v>2</v>
      </c>
      <c r="D3" s="6" t="s">
        <v>2</v>
      </c>
    </row>
    <row r="4" spans="1:4" ht="15">
      <c r="A4" s="7" t="s">
        <v>3</v>
      </c>
      <c r="B4" s="8">
        <v>65887.41</v>
      </c>
      <c r="C4" s="8">
        <v>100000</v>
      </c>
      <c r="D4" s="9">
        <v>55254.73</v>
      </c>
    </row>
    <row r="5" spans="1:4" ht="15">
      <c r="A5" s="10" t="s">
        <v>4</v>
      </c>
      <c r="B5" s="8">
        <f>B4*0.4</f>
        <v>26354.964000000004</v>
      </c>
      <c r="C5" s="8">
        <f>C4*0.8</f>
        <v>80000</v>
      </c>
      <c r="D5" s="9"/>
    </row>
    <row r="6" spans="1:4" ht="15">
      <c r="A6" s="11" t="s">
        <v>5</v>
      </c>
      <c r="B6" s="12">
        <f>B4*0.65</f>
        <v>42826.8165</v>
      </c>
      <c r="C6" s="13">
        <f>C4*0.9</f>
        <v>90000</v>
      </c>
      <c r="D6" s="9"/>
    </row>
    <row r="7" spans="1:4" ht="15">
      <c r="A7" s="11" t="s">
        <v>6</v>
      </c>
      <c r="B7" s="8">
        <f>ICHL!R173</f>
        <v>4254</v>
      </c>
      <c r="C7" s="8"/>
      <c r="D7" s="9"/>
    </row>
    <row r="8" spans="1:4" ht="15">
      <c r="A8" s="11" t="s">
        <v>7</v>
      </c>
      <c r="B8" s="14">
        <f>'ICHL (Sistema)'!L33-C9</f>
        <v>44115.5</v>
      </c>
      <c r="C8" s="14"/>
      <c r="D8" s="9"/>
    </row>
    <row r="9" spans="1:4" ht="15">
      <c r="A9" s="15" t="s">
        <v>8</v>
      </c>
      <c r="B9" s="14"/>
      <c r="C9" s="14">
        <f>'ICHL (Sistema)'!L2+'ICHL (Sistema)'!L3+'ICHL (Sistema)'!L10+'ICHL (Sistema)'!L11+'ICHL (Sistema)'!L12+'ICHL (Sistema)'!L13+'ICHL (Sistema)'!L14</f>
        <v>1243.61</v>
      </c>
      <c r="D9" s="9">
        <f>C9</f>
        <v>1243.61</v>
      </c>
    </row>
    <row r="10" spans="1:5" ht="30">
      <c r="A10" s="15" t="s">
        <v>9</v>
      </c>
      <c r="B10" s="14"/>
      <c r="C10" s="14">
        <v>60000</v>
      </c>
      <c r="D10" s="16"/>
      <c r="E10" s="17" t="s">
        <v>10</v>
      </c>
    </row>
    <row r="11" spans="1:5" ht="15">
      <c r="A11" s="15" t="s">
        <v>11</v>
      </c>
      <c r="B11" s="14">
        <f>28613.89+6000.74+6692.83</f>
        <v>41307.46</v>
      </c>
      <c r="C11" s="14">
        <v>28613.89</v>
      </c>
      <c r="D11" s="16"/>
      <c r="E11" s="17"/>
    </row>
    <row r="12" spans="1:5" ht="15">
      <c r="A12" s="18" t="s">
        <v>12</v>
      </c>
      <c r="B12" s="19">
        <f>B6-B7-B8+B11</f>
        <v>35764.7765</v>
      </c>
      <c r="C12" s="19">
        <f>C6-C9-C10-C11</f>
        <v>142.5</v>
      </c>
      <c r="D12" s="20" t="e">
        <f>D4-D9-#REF!</f>
        <v>#REF!</v>
      </c>
      <c r="E12" s="21">
        <f>C12+B12</f>
        <v>35907.2765</v>
      </c>
    </row>
    <row r="13" ht="15">
      <c r="F13" s="22"/>
    </row>
    <row r="14" ht="15">
      <c r="B14" s="23"/>
    </row>
    <row r="15" spans="2:5" ht="15">
      <c r="B15" s="24"/>
      <c r="E15" s="1" t="s">
        <v>13</v>
      </c>
    </row>
    <row r="16" spans="2:13" s="25" customFormat="1" ht="15" customHeight="1">
      <c r="B16" s="25">
        <f>B11-32994.98</f>
        <v>8312.479999999996</v>
      </c>
      <c r="E16" s="2" t="s">
        <v>14</v>
      </c>
      <c r="F16" s="2" t="s">
        <v>15</v>
      </c>
      <c r="G16" s="2" t="s">
        <v>16</v>
      </c>
      <c r="H16" s="26" t="s">
        <v>17</v>
      </c>
      <c r="I16" s="124" t="s">
        <v>18</v>
      </c>
      <c r="J16" s="124"/>
      <c r="K16" s="2" t="s">
        <v>19</v>
      </c>
      <c r="L16" s="27" t="s">
        <v>20</v>
      </c>
      <c r="M16" s="2" t="s">
        <v>21</v>
      </c>
    </row>
    <row r="17" spans="5:13" ht="15">
      <c r="E17" s="28" t="s">
        <v>22</v>
      </c>
      <c r="F17" s="29" t="s">
        <v>23</v>
      </c>
      <c r="G17" s="30">
        <f>10608.16*0.8</f>
        <v>8486.528</v>
      </c>
      <c r="H17" s="30">
        <f>G17*0.9</f>
        <v>7637.8752</v>
      </c>
      <c r="I17" s="30">
        <v>-6000.74</v>
      </c>
      <c r="J17" s="31">
        <f>30000+652.04</f>
        <v>30652.04</v>
      </c>
      <c r="K17" s="31">
        <f>H17+J17+I17</f>
        <v>32289.175200000005</v>
      </c>
      <c r="L17" s="121">
        <v>32960.83</v>
      </c>
      <c r="M17" s="122">
        <f>K17-L17</f>
        <v>-671.6547999999966</v>
      </c>
    </row>
    <row r="18" spans="5:13" ht="15">
      <c r="E18" s="28" t="s">
        <v>24</v>
      </c>
      <c r="F18" s="29" t="s">
        <v>25</v>
      </c>
      <c r="G18" s="30">
        <v>0</v>
      </c>
      <c r="H18" s="30"/>
      <c r="I18" s="30">
        <f>3118.2-6692.83</f>
        <v>-3574.63</v>
      </c>
      <c r="J18" s="31">
        <f>'[1]Plan1'!$E$26</f>
        <v>26881.8</v>
      </c>
      <c r="K18" s="31">
        <f>J18+I18</f>
        <v>23307.17</v>
      </c>
      <c r="L18" s="31">
        <v>20188.97</v>
      </c>
      <c r="M18" s="31">
        <f>K18-L18</f>
        <v>3118.199999999997</v>
      </c>
    </row>
    <row r="19" spans="5:13" ht="76.5" customHeight="1">
      <c r="E19" s="125" t="s">
        <v>26</v>
      </c>
      <c r="F19" s="125"/>
      <c r="G19" s="125"/>
      <c r="H19" s="125"/>
      <c r="I19" s="125"/>
      <c r="J19" s="125"/>
      <c r="K19" s="125"/>
      <c r="L19" s="125"/>
      <c r="M19" s="125"/>
    </row>
    <row r="20" spans="5:9" ht="15">
      <c r="E20" s="32"/>
      <c r="F20" s="33"/>
      <c r="G20" s="33"/>
      <c r="H20" s="33"/>
      <c r="I20" s="33"/>
    </row>
    <row r="21" ht="15">
      <c r="E21" s="24" t="s">
        <v>27</v>
      </c>
    </row>
    <row r="22" spans="1:10" s="35" customFormat="1" ht="26.25">
      <c r="A22" s="34"/>
      <c r="E22" s="36" t="s">
        <v>16</v>
      </c>
      <c r="F22" s="37" t="s">
        <v>28</v>
      </c>
      <c r="G22" s="38" t="s">
        <v>19</v>
      </c>
      <c r="H22" s="39" t="s">
        <v>17</v>
      </c>
      <c r="I22" s="39" t="s">
        <v>20</v>
      </c>
      <c r="J22" s="38" t="s">
        <v>21</v>
      </c>
    </row>
    <row r="23" spans="5:10" ht="15">
      <c r="E23" s="30">
        <v>3536.05</v>
      </c>
      <c r="F23" s="31">
        <f>'[1]Plan1'!$C$40</f>
        <v>0</v>
      </c>
      <c r="G23" s="31">
        <f>'[1]Plan1'!$D$40</f>
        <v>3536.05</v>
      </c>
      <c r="H23" s="30">
        <f>G23*0.9</f>
        <v>3182.445</v>
      </c>
      <c r="I23" s="31">
        <v>1562.76</v>
      </c>
      <c r="J23" s="31">
        <f>H23-I23</f>
        <v>1619.6850000000002</v>
      </c>
    </row>
  </sheetData>
  <sheetProtection selectLockedCells="1" selectUnlockedCells="1"/>
  <mergeCells count="3">
    <mergeCell ref="A1:C1"/>
    <mergeCell ref="I16:J16"/>
    <mergeCell ref="E19:M19"/>
  </mergeCells>
  <printOptions/>
  <pageMargins left="0.5118055555555555" right="0.5118055555555555" top="0.7875" bottom="0.7875" header="0.5118055555555555" footer="0.511805555555555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W173"/>
  <sheetViews>
    <sheetView zoomScale="80" zoomScaleNormal="80" zoomScalePageLayoutView="0" workbookViewId="0" topLeftCell="A1">
      <selection activeCell="C29" sqref="C29"/>
    </sheetView>
  </sheetViews>
  <sheetFormatPr defaultColWidth="9.140625" defaultRowHeight="15"/>
  <cols>
    <col min="1" max="1" width="20.28125" style="40" customWidth="1"/>
    <col min="2" max="2" width="10.421875" style="40" customWidth="1"/>
    <col min="3" max="3" width="34.28125" style="40" customWidth="1"/>
    <col min="4" max="4" width="11.00390625" style="40" customWidth="1"/>
    <col min="5" max="5" width="12.421875" style="40" customWidth="1"/>
    <col min="6" max="6" width="12.00390625" style="40" customWidth="1"/>
    <col min="7" max="7" width="6.8515625" style="40" customWidth="1"/>
    <col min="8" max="8" width="7.57421875" style="40" customWidth="1"/>
    <col min="9" max="9" width="9.57421875" style="40" customWidth="1"/>
    <col min="10" max="10" width="11.140625" style="40" customWidth="1"/>
    <col min="11" max="11" width="10.28125" style="40" customWidth="1"/>
    <col min="12" max="12" width="8.8515625" style="40" customWidth="1"/>
    <col min="13" max="13" width="7.421875" style="40" customWidth="1"/>
    <col min="14" max="14" width="67.421875" style="40" customWidth="1"/>
    <col min="15" max="15" width="15.00390625" style="40" customWidth="1"/>
    <col min="16" max="16" width="13.57421875" style="40" customWidth="1"/>
    <col min="17" max="17" width="14.8515625" style="41" customWidth="1"/>
    <col min="18" max="18" width="22.00390625" style="41" customWidth="1"/>
    <col min="19" max="19" width="16.28125" style="42" customWidth="1"/>
    <col min="20" max="20" width="9.28125" style="43" customWidth="1"/>
    <col min="21" max="21" width="26.7109375" style="43" customWidth="1"/>
    <col min="22" max="16384" width="9.140625" style="43" customWidth="1"/>
  </cols>
  <sheetData>
    <row r="1" spans="1:20" s="51" customFormat="1" ht="45">
      <c r="A1" s="44" t="s">
        <v>29</v>
      </c>
      <c r="B1" s="45" t="s">
        <v>30</v>
      </c>
      <c r="C1" s="46" t="s">
        <v>31</v>
      </c>
      <c r="D1" s="46" t="s">
        <v>32</v>
      </c>
      <c r="E1" s="46" t="s">
        <v>33</v>
      </c>
      <c r="F1" s="46" t="s">
        <v>34</v>
      </c>
      <c r="G1" s="45" t="s">
        <v>35</v>
      </c>
      <c r="H1" s="45" t="s">
        <v>36</v>
      </c>
      <c r="I1" s="45" t="s">
        <v>37</v>
      </c>
      <c r="J1" s="45" t="s">
        <v>38</v>
      </c>
      <c r="K1" s="45" t="s">
        <v>39</v>
      </c>
      <c r="L1" s="47" t="s">
        <v>40</v>
      </c>
      <c r="M1" s="47" t="s">
        <v>41</v>
      </c>
      <c r="N1" s="48" t="s">
        <v>42</v>
      </c>
      <c r="O1" s="47" t="s">
        <v>43</v>
      </c>
      <c r="P1" s="48" t="s">
        <v>44</v>
      </c>
      <c r="Q1" s="49" t="s">
        <v>45</v>
      </c>
      <c r="R1" s="49" t="s">
        <v>46</v>
      </c>
      <c r="S1" s="50" t="s">
        <v>47</v>
      </c>
      <c r="T1" s="102" t="s">
        <v>48</v>
      </c>
    </row>
    <row r="2" spans="1:23" ht="25.5">
      <c r="A2" s="52" t="s">
        <v>50</v>
      </c>
      <c r="B2" s="53" t="s">
        <v>51</v>
      </c>
      <c r="C2" s="53" t="s">
        <v>52</v>
      </c>
      <c r="D2" s="53" t="s">
        <v>53</v>
      </c>
      <c r="E2" s="53" t="s">
        <v>54</v>
      </c>
      <c r="F2" s="53" t="s">
        <v>55</v>
      </c>
      <c r="G2" s="53" t="s">
        <v>56</v>
      </c>
      <c r="H2" s="53" t="s">
        <v>57</v>
      </c>
      <c r="I2" s="53" t="s">
        <v>58</v>
      </c>
      <c r="J2" s="53" t="s">
        <v>59</v>
      </c>
      <c r="K2" s="54" t="s">
        <v>60</v>
      </c>
      <c r="L2" s="55">
        <v>50553</v>
      </c>
      <c r="M2" s="55">
        <v>29</v>
      </c>
      <c r="N2" s="56" t="s">
        <v>61</v>
      </c>
      <c r="O2" s="55" t="s">
        <v>62</v>
      </c>
      <c r="P2" s="55">
        <v>6</v>
      </c>
      <c r="Q2" s="100">
        <v>179</v>
      </c>
      <c r="R2" s="103">
        <v>1074</v>
      </c>
      <c r="S2" s="104" t="s">
        <v>63</v>
      </c>
      <c r="T2" s="91">
        <v>801837</v>
      </c>
      <c r="U2" s="1">
        <v>801785</v>
      </c>
      <c r="V2" s="57">
        <v>1900</v>
      </c>
      <c r="W2" s="1" t="s">
        <v>64</v>
      </c>
    </row>
    <row r="3" spans="1:23" ht="38.25">
      <c r="A3" s="52" t="s">
        <v>50</v>
      </c>
      <c r="B3" s="53" t="s">
        <v>51</v>
      </c>
      <c r="C3" s="53" t="s">
        <v>52</v>
      </c>
      <c r="D3" s="53" t="s">
        <v>53</v>
      </c>
      <c r="E3" s="53" t="s">
        <v>54</v>
      </c>
      <c r="F3" s="53" t="s">
        <v>55</v>
      </c>
      <c r="G3" s="53" t="s">
        <v>56</v>
      </c>
      <c r="H3" s="53" t="s">
        <v>57</v>
      </c>
      <c r="I3" s="53" t="s">
        <v>58</v>
      </c>
      <c r="J3" s="53" t="s">
        <v>59</v>
      </c>
      <c r="K3" s="54" t="s">
        <v>60</v>
      </c>
      <c r="L3" s="58">
        <v>50548</v>
      </c>
      <c r="M3" s="58">
        <v>41</v>
      </c>
      <c r="N3" s="59" t="s">
        <v>65</v>
      </c>
      <c r="O3" s="58" t="s">
        <v>62</v>
      </c>
      <c r="P3" s="58">
        <v>6</v>
      </c>
      <c r="Q3" s="101">
        <v>50</v>
      </c>
      <c r="R3" s="103">
        <v>300</v>
      </c>
      <c r="S3" s="104" t="s">
        <v>63</v>
      </c>
      <c r="T3" s="91">
        <v>801837</v>
      </c>
      <c r="U3" s="1">
        <v>801837</v>
      </c>
      <c r="V3" s="57">
        <v>1374</v>
      </c>
      <c r="W3" s="1" t="s">
        <v>66</v>
      </c>
    </row>
    <row r="4" spans="1:20" ht="38.25">
      <c r="A4" s="107" t="s">
        <v>67</v>
      </c>
      <c r="B4" s="108" t="s">
        <v>68</v>
      </c>
      <c r="C4" s="108" t="s">
        <v>69</v>
      </c>
      <c r="D4" s="108" t="s">
        <v>53</v>
      </c>
      <c r="E4" s="108" t="s">
        <v>54</v>
      </c>
      <c r="F4" s="108" t="s">
        <v>55</v>
      </c>
      <c r="G4" s="108" t="s">
        <v>56</v>
      </c>
      <c r="H4" s="108" t="s">
        <v>57</v>
      </c>
      <c r="I4" s="108" t="s">
        <v>58</v>
      </c>
      <c r="J4" s="108" t="s">
        <v>70</v>
      </c>
      <c r="K4" s="109" t="s">
        <v>60</v>
      </c>
      <c r="L4" s="58">
        <v>50806</v>
      </c>
      <c r="M4" s="58">
        <v>4</v>
      </c>
      <c r="N4" s="59" t="s">
        <v>71</v>
      </c>
      <c r="O4" s="58" t="s">
        <v>62</v>
      </c>
      <c r="P4" s="58">
        <v>1</v>
      </c>
      <c r="Q4" s="110">
        <v>1900</v>
      </c>
      <c r="R4" s="111">
        <v>1900</v>
      </c>
      <c r="S4" s="112" t="s">
        <v>72</v>
      </c>
      <c r="T4" s="113">
        <v>801785</v>
      </c>
    </row>
    <row r="5" spans="1:20" ht="115.5">
      <c r="A5" s="117" t="s">
        <v>242</v>
      </c>
      <c r="B5" s="117" t="s">
        <v>243</v>
      </c>
      <c r="C5" s="117" t="s">
        <v>244</v>
      </c>
      <c r="D5" s="118" t="s">
        <v>53</v>
      </c>
      <c r="E5" s="118" t="s">
        <v>54</v>
      </c>
      <c r="F5" s="118" t="s">
        <v>55</v>
      </c>
      <c r="G5" s="118" t="s">
        <v>56</v>
      </c>
      <c r="H5" s="118" t="s">
        <v>57</v>
      </c>
      <c r="I5" s="118" t="s">
        <v>58</v>
      </c>
      <c r="J5" s="117" t="s">
        <v>245</v>
      </c>
      <c r="K5" s="118" t="s">
        <v>60</v>
      </c>
      <c r="L5" s="118"/>
      <c r="M5" s="118"/>
      <c r="N5" s="119" t="s">
        <v>246</v>
      </c>
      <c r="O5" s="117" t="s">
        <v>247</v>
      </c>
      <c r="P5" s="117" t="s">
        <v>248</v>
      </c>
      <c r="Q5" s="117" t="s">
        <v>249</v>
      </c>
      <c r="R5" s="105">
        <f>Q5*P5</f>
        <v>980</v>
      </c>
      <c r="S5" s="120" t="s">
        <v>250</v>
      </c>
      <c r="T5" s="106">
        <v>802167</v>
      </c>
    </row>
    <row r="6" spans="1:19" ht="16.5">
      <c r="A6" s="114"/>
      <c r="B6" s="115"/>
      <c r="C6" s="115"/>
      <c r="D6" s="115"/>
      <c r="E6" s="115"/>
      <c r="F6" s="115"/>
      <c r="G6" s="115"/>
      <c r="H6" s="115"/>
      <c r="I6" s="115"/>
      <c r="J6" s="115"/>
      <c r="K6" s="115"/>
      <c r="L6" s="114"/>
      <c r="M6" s="115"/>
      <c r="N6" s="116"/>
      <c r="O6" s="115"/>
      <c r="P6" s="115"/>
      <c r="Q6" s="115"/>
      <c r="R6" s="115"/>
      <c r="S6" s="115"/>
    </row>
    <row r="7" spans="1:19" ht="16.5">
      <c r="A7" s="52"/>
      <c r="B7" s="53"/>
      <c r="C7" s="53"/>
      <c r="D7" s="53"/>
      <c r="E7" s="53"/>
      <c r="F7" s="53"/>
      <c r="G7" s="53"/>
      <c r="H7" s="53"/>
      <c r="I7" s="53"/>
      <c r="J7" s="53"/>
      <c r="K7" s="53"/>
      <c r="L7" s="52"/>
      <c r="M7" s="53"/>
      <c r="N7" s="60"/>
      <c r="O7" s="53"/>
      <c r="P7" s="53"/>
      <c r="Q7" s="53"/>
      <c r="R7" s="53"/>
      <c r="S7" s="53"/>
    </row>
    <row r="8" spans="1:19" ht="16.5">
      <c r="A8" s="52"/>
      <c r="B8" s="53"/>
      <c r="C8" s="53"/>
      <c r="D8" s="53"/>
      <c r="E8" s="53"/>
      <c r="F8" s="53"/>
      <c r="G8" s="53"/>
      <c r="H8" s="53"/>
      <c r="I8" s="53"/>
      <c r="J8" s="53"/>
      <c r="K8" s="53"/>
      <c r="L8" s="52"/>
      <c r="M8" s="53"/>
      <c r="N8" s="60"/>
      <c r="O8" s="53"/>
      <c r="P8" s="53"/>
      <c r="Q8" s="53"/>
      <c r="R8" s="53"/>
      <c r="S8" s="53"/>
    </row>
    <row r="9" spans="1:19" ht="16.5">
      <c r="A9" s="52"/>
      <c r="B9" s="53"/>
      <c r="C9" s="53"/>
      <c r="D9" s="53"/>
      <c r="E9" s="53"/>
      <c r="F9" s="53"/>
      <c r="G9" s="53"/>
      <c r="H9" s="53"/>
      <c r="I9" s="53"/>
      <c r="J9" s="53"/>
      <c r="K9" s="53"/>
      <c r="L9" s="52"/>
      <c r="M9" s="53"/>
      <c r="N9" s="60"/>
      <c r="O9" s="53"/>
      <c r="P9" s="53"/>
      <c r="Q9" s="53"/>
      <c r="R9" s="53"/>
      <c r="S9" s="53"/>
    </row>
    <row r="10" spans="1:19" ht="16.5">
      <c r="A10" s="52"/>
      <c r="B10" s="53"/>
      <c r="C10" s="53"/>
      <c r="D10" s="53"/>
      <c r="E10" s="53"/>
      <c r="F10" s="53"/>
      <c r="G10" s="53"/>
      <c r="H10" s="53"/>
      <c r="I10" s="53"/>
      <c r="J10" s="53"/>
      <c r="K10" s="53"/>
      <c r="L10" s="52"/>
      <c r="M10" s="53"/>
      <c r="N10" s="61"/>
      <c r="O10" s="53"/>
      <c r="P10" s="53"/>
      <c r="Q10" s="53"/>
      <c r="R10" s="53"/>
      <c r="S10" s="53"/>
    </row>
    <row r="11" spans="1:19" ht="16.5">
      <c r="A11" s="52"/>
      <c r="B11" s="53"/>
      <c r="C11" s="53"/>
      <c r="D11" s="53"/>
      <c r="E11" s="53"/>
      <c r="F11" s="53"/>
      <c r="G11" s="53"/>
      <c r="H11" s="53"/>
      <c r="I11" s="53"/>
      <c r="J11" s="53"/>
      <c r="K11" s="53"/>
      <c r="L11" s="52"/>
      <c r="M11" s="53"/>
      <c r="N11" s="61"/>
      <c r="O11" s="53"/>
      <c r="P11" s="53"/>
      <c r="Q11" s="53"/>
      <c r="R11" s="53"/>
      <c r="S11" s="53"/>
    </row>
    <row r="12" spans="1:19" ht="16.5">
      <c r="A12" s="52"/>
      <c r="B12" s="53"/>
      <c r="C12" s="53"/>
      <c r="D12" s="53"/>
      <c r="E12" s="53"/>
      <c r="F12" s="53"/>
      <c r="G12" s="53"/>
      <c r="H12" s="53"/>
      <c r="I12" s="53"/>
      <c r="J12" s="53"/>
      <c r="K12" s="53"/>
      <c r="L12" s="52"/>
      <c r="M12" s="53"/>
      <c r="N12" s="61"/>
      <c r="O12" s="53"/>
      <c r="P12" s="53"/>
      <c r="Q12" s="53"/>
      <c r="R12" s="53"/>
      <c r="S12" s="53"/>
    </row>
    <row r="13" spans="1:19" ht="16.5">
      <c r="A13" s="52"/>
      <c r="B13" s="53"/>
      <c r="C13" s="53"/>
      <c r="D13" s="53"/>
      <c r="E13" s="53"/>
      <c r="F13" s="53"/>
      <c r="G13" s="53"/>
      <c r="H13" s="53"/>
      <c r="I13" s="53"/>
      <c r="J13" s="53"/>
      <c r="K13" s="53"/>
      <c r="L13" s="52"/>
      <c r="M13" s="53"/>
      <c r="N13" s="61"/>
      <c r="O13" s="53"/>
      <c r="P13" s="53"/>
      <c r="Q13" s="53"/>
      <c r="R13" s="53"/>
      <c r="S13" s="53"/>
    </row>
    <row r="14" spans="1:19" ht="16.5">
      <c r="A14" s="52"/>
      <c r="B14" s="53"/>
      <c r="C14" s="53"/>
      <c r="D14" s="53"/>
      <c r="E14" s="53"/>
      <c r="F14" s="53"/>
      <c r="G14" s="53"/>
      <c r="H14" s="53"/>
      <c r="I14" s="53"/>
      <c r="J14" s="53"/>
      <c r="K14" s="53"/>
      <c r="L14" s="52"/>
      <c r="M14" s="53"/>
      <c r="N14" s="61"/>
      <c r="O14" s="53"/>
      <c r="P14" s="53"/>
      <c r="Q14" s="53"/>
      <c r="R14" s="53"/>
      <c r="S14" s="53"/>
    </row>
    <row r="15" spans="1:19" ht="16.5">
      <c r="A15" s="52"/>
      <c r="B15" s="53"/>
      <c r="C15" s="53"/>
      <c r="D15" s="53"/>
      <c r="E15" s="53"/>
      <c r="F15" s="53"/>
      <c r="G15" s="53"/>
      <c r="H15" s="53"/>
      <c r="I15" s="53"/>
      <c r="J15" s="53"/>
      <c r="K15" s="53"/>
      <c r="L15" s="52"/>
      <c r="M15" s="53"/>
      <c r="N15" s="61"/>
      <c r="O15" s="53"/>
      <c r="P15" s="53"/>
      <c r="Q15" s="53"/>
      <c r="R15" s="53"/>
      <c r="S15" s="53"/>
    </row>
    <row r="16" spans="1:19" ht="16.5">
      <c r="A16" s="52"/>
      <c r="B16" s="53"/>
      <c r="C16" s="53"/>
      <c r="D16" s="53"/>
      <c r="E16" s="53"/>
      <c r="F16" s="53"/>
      <c r="G16" s="53"/>
      <c r="H16" s="53"/>
      <c r="I16" s="53"/>
      <c r="J16" s="53"/>
      <c r="K16" s="53"/>
      <c r="L16" s="52"/>
      <c r="M16" s="53"/>
      <c r="N16" s="61"/>
      <c r="O16" s="53"/>
      <c r="P16" s="53"/>
      <c r="Q16" s="53"/>
      <c r="R16" s="53"/>
      <c r="S16" s="53"/>
    </row>
    <row r="17" spans="1:19" ht="16.5">
      <c r="A17" s="52"/>
      <c r="B17" s="53"/>
      <c r="C17" s="53"/>
      <c r="D17" s="53"/>
      <c r="E17" s="53"/>
      <c r="F17" s="53"/>
      <c r="G17" s="53"/>
      <c r="H17" s="53"/>
      <c r="I17" s="53"/>
      <c r="J17" s="53"/>
      <c r="K17" s="53"/>
      <c r="L17" s="52"/>
      <c r="M17" s="53"/>
      <c r="N17" s="61"/>
      <c r="O17" s="53"/>
      <c r="P17" s="53"/>
      <c r="Q17" s="53"/>
      <c r="R17" s="53"/>
      <c r="S17" s="53"/>
    </row>
    <row r="18" spans="1:19" ht="16.5">
      <c r="A18" s="52"/>
      <c r="B18" s="53"/>
      <c r="C18" s="53"/>
      <c r="D18" s="53"/>
      <c r="E18" s="53"/>
      <c r="F18" s="53"/>
      <c r="G18" s="53"/>
      <c r="H18" s="53"/>
      <c r="I18" s="53"/>
      <c r="J18" s="53"/>
      <c r="K18" s="53"/>
      <c r="L18" s="52"/>
      <c r="M18" s="53"/>
      <c r="N18" s="61"/>
      <c r="O18" s="53"/>
      <c r="P18" s="53"/>
      <c r="Q18" s="53"/>
      <c r="R18" s="53"/>
      <c r="S18" s="53"/>
    </row>
    <row r="19" spans="1:19" ht="16.5">
      <c r="A19" s="52"/>
      <c r="B19" s="53"/>
      <c r="C19" s="53"/>
      <c r="D19" s="53"/>
      <c r="E19" s="53"/>
      <c r="F19" s="53"/>
      <c r="G19" s="53"/>
      <c r="H19" s="53"/>
      <c r="I19" s="53"/>
      <c r="J19" s="53"/>
      <c r="K19" s="53"/>
      <c r="L19" s="52"/>
      <c r="M19" s="53"/>
      <c r="N19" s="61"/>
      <c r="O19" s="53"/>
      <c r="P19" s="53"/>
      <c r="Q19" s="53"/>
      <c r="R19" s="53"/>
      <c r="S19" s="53"/>
    </row>
    <row r="20" spans="1:19" ht="16.5">
      <c r="A20" s="52"/>
      <c r="B20" s="53"/>
      <c r="C20" s="53"/>
      <c r="D20" s="53"/>
      <c r="E20" s="53"/>
      <c r="F20" s="53"/>
      <c r="G20" s="53"/>
      <c r="H20" s="53"/>
      <c r="I20" s="53"/>
      <c r="J20" s="53"/>
      <c r="K20" s="53"/>
      <c r="L20" s="52"/>
      <c r="M20" s="53"/>
      <c r="N20" s="61"/>
      <c r="O20" s="53"/>
      <c r="P20" s="53"/>
      <c r="Q20" s="53"/>
      <c r="R20" s="53"/>
      <c r="S20" s="53"/>
    </row>
    <row r="21" spans="1:19" ht="16.5">
      <c r="A21" s="52"/>
      <c r="B21" s="53"/>
      <c r="C21" s="53"/>
      <c r="D21" s="53"/>
      <c r="E21" s="53"/>
      <c r="F21" s="53"/>
      <c r="G21" s="53"/>
      <c r="H21" s="53"/>
      <c r="I21" s="53"/>
      <c r="J21" s="53"/>
      <c r="K21" s="53"/>
      <c r="L21" s="52"/>
      <c r="M21" s="53"/>
      <c r="N21" s="61"/>
      <c r="O21" s="53"/>
      <c r="P21" s="53"/>
      <c r="Q21" s="53"/>
      <c r="R21" s="53"/>
      <c r="S21" s="53"/>
    </row>
    <row r="22" spans="1:19" ht="16.5">
      <c r="A22" s="52"/>
      <c r="B22" s="53"/>
      <c r="C22" s="53"/>
      <c r="D22" s="53"/>
      <c r="E22" s="53"/>
      <c r="F22" s="53"/>
      <c r="G22" s="53"/>
      <c r="H22" s="53"/>
      <c r="I22" s="53"/>
      <c r="J22" s="53"/>
      <c r="K22" s="53"/>
      <c r="L22" s="52"/>
      <c r="M22" s="53"/>
      <c r="N22" s="61"/>
      <c r="O22" s="53"/>
      <c r="P22" s="53"/>
      <c r="Q22" s="53"/>
      <c r="R22" s="53"/>
      <c r="S22" s="53"/>
    </row>
    <row r="23" spans="1:19" ht="16.5">
      <c r="A23" s="52"/>
      <c r="B23" s="53"/>
      <c r="C23" s="53"/>
      <c r="D23" s="53"/>
      <c r="E23" s="53"/>
      <c r="F23" s="53"/>
      <c r="G23" s="53"/>
      <c r="H23" s="53"/>
      <c r="I23" s="53"/>
      <c r="J23" s="53"/>
      <c r="K23" s="53"/>
      <c r="L23" s="52"/>
      <c r="M23" s="53"/>
      <c r="N23" s="61"/>
      <c r="O23" s="53"/>
      <c r="P23" s="53"/>
      <c r="Q23" s="53"/>
      <c r="R23" s="53"/>
      <c r="S23" s="53"/>
    </row>
    <row r="24" spans="1:19" ht="16.5">
      <c r="A24" s="52"/>
      <c r="B24" s="53"/>
      <c r="C24" s="53"/>
      <c r="D24" s="53"/>
      <c r="E24" s="53"/>
      <c r="F24" s="53"/>
      <c r="G24" s="53"/>
      <c r="H24" s="53"/>
      <c r="I24" s="53"/>
      <c r="J24" s="53"/>
      <c r="K24" s="53"/>
      <c r="L24" s="52"/>
      <c r="M24" s="53"/>
      <c r="N24" s="61"/>
      <c r="O24" s="53"/>
      <c r="P24" s="53"/>
      <c r="Q24" s="53"/>
      <c r="R24" s="53"/>
      <c r="S24" s="53"/>
    </row>
    <row r="25" spans="1:19" ht="16.5">
      <c r="A25" s="52"/>
      <c r="B25" s="53"/>
      <c r="C25" s="53"/>
      <c r="D25" s="53"/>
      <c r="E25" s="53"/>
      <c r="F25" s="53"/>
      <c r="G25" s="53"/>
      <c r="H25" s="53"/>
      <c r="I25" s="53"/>
      <c r="J25" s="53"/>
      <c r="K25" s="53"/>
      <c r="L25" s="52"/>
      <c r="M25" s="53"/>
      <c r="N25" s="61"/>
      <c r="O25" s="53"/>
      <c r="P25" s="53"/>
      <c r="Q25" s="53"/>
      <c r="R25" s="53"/>
      <c r="S25" s="53"/>
    </row>
    <row r="26" spans="1:19" ht="16.5">
      <c r="A26" s="52"/>
      <c r="B26" s="53"/>
      <c r="C26" s="53"/>
      <c r="D26" s="53"/>
      <c r="E26" s="53"/>
      <c r="F26" s="53"/>
      <c r="G26" s="53"/>
      <c r="H26" s="53"/>
      <c r="I26" s="53"/>
      <c r="J26" s="53"/>
      <c r="K26" s="53"/>
      <c r="L26" s="52"/>
      <c r="M26" s="53"/>
      <c r="N26" s="61"/>
      <c r="O26" s="53"/>
      <c r="P26" s="53"/>
      <c r="Q26" s="53"/>
      <c r="R26" s="53"/>
      <c r="S26" s="53"/>
    </row>
    <row r="27" spans="1:19" ht="16.5">
      <c r="A27" s="52"/>
      <c r="B27" s="53"/>
      <c r="C27" s="53"/>
      <c r="D27" s="53"/>
      <c r="E27" s="53"/>
      <c r="F27" s="53"/>
      <c r="G27" s="53"/>
      <c r="H27" s="53"/>
      <c r="I27" s="53"/>
      <c r="J27" s="53"/>
      <c r="K27" s="53"/>
      <c r="L27" s="52"/>
      <c r="M27" s="53"/>
      <c r="N27" s="61"/>
      <c r="O27" s="53"/>
      <c r="P27" s="53"/>
      <c r="Q27" s="53"/>
      <c r="R27" s="53"/>
      <c r="S27" s="53"/>
    </row>
    <row r="28" spans="1:19" ht="16.5">
      <c r="A28" s="52"/>
      <c r="B28" s="53"/>
      <c r="C28" s="53"/>
      <c r="D28" s="53"/>
      <c r="E28" s="53"/>
      <c r="F28" s="53"/>
      <c r="G28" s="53"/>
      <c r="H28" s="53"/>
      <c r="I28" s="53"/>
      <c r="J28" s="53"/>
      <c r="K28" s="53"/>
      <c r="L28" s="52"/>
      <c r="M28" s="53"/>
      <c r="N28" s="61"/>
      <c r="O28" s="53"/>
      <c r="P28" s="53"/>
      <c r="Q28" s="53"/>
      <c r="R28" s="53"/>
      <c r="S28" s="53"/>
    </row>
    <row r="29" spans="1:19" ht="16.5">
      <c r="A29" s="52"/>
      <c r="B29" s="53"/>
      <c r="C29" s="53"/>
      <c r="D29" s="53"/>
      <c r="E29" s="53"/>
      <c r="F29" s="53"/>
      <c r="G29" s="53"/>
      <c r="H29" s="53"/>
      <c r="I29" s="53"/>
      <c r="J29" s="53"/>
      <c r="K29" s="53"/>
      <c r="L29" s="52"/>
      <c r="M29" s="53"/>
      <c r="N29" s="61"/>
      <c r="O29" s="53"/>
      <c r="P29" s="53"/>
      <c r="Q29" s="53"/>
      <c r="R29" s="53"/>
      <c r="S29" s="53"/>
    </row>
    <row r="30" spans="1:19" ht="16.5">
      <c r="A30" s="52"/>
      <c r="B30" s="53"/>
      <c r="C30" s="53"/>
      <c r="D30" s="53"/>
      <c r="E30" s="53"/>
      <c r="F30" s="53"/>
      <c r="G30" s="53"/>
      <c r="H30" s="53"/>
      <c r="I30" s="53"/>
      <c r="J30" s="53"/>
      <c r="K30" s="53"/>
      <c r="L30" s="52"/>
      <c r="M30" s="53"/>
      <c r="N30" s="61"/>
      <c r="O30" s="53"/>
      <c r="P30" s="53"/>
      <c r="Q30" s="53"/>
      <c r="R30" s="53"/>
      <c r="S30" s="53"/>
    </row>
    <row r="31" spans="1:19" ht="16.5">
      <c r="A31" s="52"/>
      <c r="B31" s="53"/>
      <c r="C31" s="53"/>
      <c r="D31" s="53"/>
      <c r="E31" s="53"/>
      <c r="F31" s="53"/>
      <c r="G31" s="53"/>
      <c r="H31" s="53"/>
      <c r="I31" s="53"/>
      <c r="J31" s="53"/>
      <c r="K31" s="53"/>
      <c r="L31" s="52"/>
      <c r="M31" s="53"/>
      <c r="N31" s="61"/>
      <c r="O31" s="53"/>
      <c r="P31" s="53"/>
      <c r="Q31" s="53"/>
      <c r="R31" s="53"/>
      <c r="S31" s="53"/>
    </row>
    <row r="32" spans="1:19" ht="16.5">
      <c r="A32" s="52"/>
      <c r="B32" s="53"/>
      <c r="C32" s="53"/>
      <c r="D32" s="53"/>
      <c r="E32" s="53"/>
      <c r="F32" s="53"/>
      <c r="G32" s="53"/>
      <c r="H32" s="53"/>
      <c r="I32" s="53"/>
      <c r="J32" s="53"/>
      <c r="K32" s="53"/>
      <c r="L32" s="52"/>
      <c r="M32" s="53"/>
      <c r="N32" s="61"/>
      <c r="O32" s="53"/>
      <c r="P32" s="53"/>
      <c r="Q32" s="53"/>
      <c r="R32" s="53"/>
      <c r="S32" s="53"/>
    </row>
    <row r="33" spans="1:19" ht="16.5">
      <c r="A33" s="52"/>
      <c r="B33" s="53"/>
      <c r="C33" s="53"/>
      <c r="D33" s="53"/>
      <c r="E33" s="53"/>
      <c r="F33" s="53"/>
      <c r="G33" s="53"/>
      <c r="H33" s="53"/>
      <c r="I33" s="53"/>
      <c r="J33" s="53"/>
      <c r="K33" s="53"/>
      <c r="L33" s="52"/>
      <c r="M33" s="53"/>
      <c r="N33" s="61"/>
      <c r="O33" s="53"/>
      <c r="P33" s="53"/>
      <c r="Q33" s="53"/>
      <c r="R33" s="53"/>
      <c r="S33" s="53"/>
    </row>
    <row r="34" spans="1:19" ht="16.5">
      <c r="A34" s="52"/>
      <c r="B34" s="53"/>
      <c r="C34" s="53"/>
      <c r="D34" s="53"/>
      <c r="E34" s="53"/>
      <c r="F34" s="53"/>
      <c r="G34" s="53"/>
      <c r="H34" s="53"/>
      <c r="I34" s="53"/>
      <c r="J34" s="53"/>
      <c r="K34" s="53"/>
      <c r="L34" s="52"/>
      <c r="M34" s="53"/>
      <c r="N34" s="61"/>
      <c r="O34" s="53"/>
      <c r="P34" s="53"/>
      <c r="Q34" s="53"/>
      <c r="R34" s="53"/>
      <c r="S34" s="53"/>
    </row>
    <row r="35" spans="1:19" ht="16.5">
      <c r="A35" s="52"/>
      <c r="B35" s="53"/>
      <c r="C35" s="53"/>
      <c r="D35" s="53"/>
      <c r="E35" s="53"/>
      <c r="F35" s="53"/>
      <c r="G35" s="53"/>
      <c r="H35" s="53"/>
      <c r="I35" s="53"/>
      <c r="J35" s="53"/>
      <c r="K35" s="53"/>
      <c r="L35" s="52"/>
      <c r="M35" s="53"/>
      <c r="N35" s="61"/>
      <c r="O35" s="53"/>
      <c r="P35" s="53"/>
      <c r="Q35" s="53"/>
      <c r="R35" s="53"/>
      <c r="S35" s="53"/>
    </row>
    <row r="36" spans="1:19" ht="16.5">
      <c r="A36" s="52"/>
      <c r="B36" s="53"/>
      <c r="C36" s="53"/>
      <c r="D36" s="53"/>
      <c r="E36" s="53"/>
      <c r="F36" s="53"/>
      <c r="G36" s="53"/>
      <c r="H36" s="53"/>
      <c r="I36" s="53"/>
      <c r="J36" s="53"/>
      <c r="K36" s="53"/>
      <c r="L36" s="52"/>
      <c r="M36" s="53"/>
      <c r="N36" s="61"/>
      <c r="O36" s="53"/>
      <c r="P36" s="53"/>
      <c r="Q36" s="53"/>
      <c r="R36" s="53"/>
      <c r="S36" s="53"/>
    </row>
    <row r="37" spans="1:19" ht="16.5">
      <c r="A37" s="52"/>
      <c r="B37" s="53"/>
      <c r="C37" s="53"/>
      <c r="D37" s="53"/>
      <c r="E37" s="53"/>
      <c r="F37" s="53"/>
      <c r="G37" s="53"/>
      <c r="H37" s="53"/>
      <c r="I37" s="53"/>
      <c r="J37" s="53"/>
      <c r="K37" s="53"/>
      <c r="L37" s="52"/>
      <c r="M37" s="53"/>
      <c r="N37" s="61"/>
      <c r="O37" s="53"/>
      <c r="P37" s="53"/>
      <c r="Q37" s="53"/>
      <c r="R37" s="53"/>
      <c r="S37" s="53"/>
    </row>
    <row r="38" spans="1:19" ht="16.5">
      <c r="A38" s="52"/>
      <c r="B38" s="53"/>
      <c r="C38" s="53"/>
      <c r="D38" s="53"/>
      <c r="E38" s="53"/>
      <c r="F38" s="53"/>
      <c r="G38" s="53"/>
      <c r="H38" s="53"/>
      <c r="I38" s="53"/>
      <c r="J38" s="53"/>
      <c r="K38" s="53"/>
      <c r="L38" s="52"/>
      <c r="M38" s="53"/>
      <c r="N38" s="61"/>
      <c r="O38" s="53"/>
      <c r="P38" s="53"/>
      <c r="Q38" s="53"/>
      <c r="R38" s="53"/>
      <c r="S38" s="53"/>
    </row>
    <row r="39" spans="1:19" ht="16.5">
      <c r="A39" s="52"/>
      <c r="B39" s="53"/>
      <c r="C39" s="53"/>
      <c r="D39" s="53"/>
      <c r="E39" s="53"/>
      <c r="F39" s="53"/>
      <c r="G39" s="53"/>
      <c r="H39" s="53"/>
      <c r="I39" s="53"/>
      <c r="J39" s="53"/>
      <c r="K39" s="53"/>
      <c r="L39" s="52"/>
      <c r="M39" s="53"/>
      <c r="N39" s="61"/>
      <c r="O39" s="53"/>
      <c r="P39" s="53"/>
      <c r="Q39" s="53"/>
      <c r="R39" s="53"/>
      <c r="S39" s="53"/>
    </row>
    <row r="40" spans="1:19" ht="16.5">
      <c r="A40" s="52"/>
      <c r="B40" s="53"/>
      <c r="C40" s="53"/>
      <c r="D40" s="53"/>
      <c r="E40" s="53"/>
      <c r="F40" s="53"/>
      <c r="G40" s="53"/>
      <c r="H40" s="53"/>
      <c r="I40" s="53"/>
      <c r="J40" s="53"/>
      <c r="K40" s="53"/>
      <c r="L40" s="52"/>
      <c r="M40" s="53"/>
      <c r="N40" s="61"/>
      <c r="O40" s="53"/>
      <c r="P40" s="53"/>
      <c r="Q40" s="53"/>
      <c r="R40" s="53"/>
      <c r="S40" s="53"/>
    </row>
    <row r="41" spans="1:19" ht="16.5">
      <c r="A41" s="52"/>
      <c r="B41" s="53"/>
      <c r="C41" s="53"/>
      <c r="D41" s="53"/>
      <c r="E41" s="53"/>
      <c r="F41" s="53"/>
      <c r="G41" s="53"/>
      <c r="H41" s="53"/>
      <c r="I41" s="53"/>
      <c r="J41" s="53"/>
      <c r="K41" s="53"/>
      <c r="L41" s="52"/>
      <c r="M41" s="53"/>
      <c r="N41" s="61"/>
      <c r="O41" s="53"/>
      <c r="P41" s="53"/>
      <c r="Q41" s="53"/>
      <c r="R41" s="53"/>
      <c r="S41" s="53"/>
    </row>
    <row r="42" spans="1:19" ht="16.5">
      <c r="A42" s="52"/>
      <c r="B42" s="53"/>
      <c r="C42" s="53"/>
      <c r="D42" s="53"/>
      <c r="E42" s="53"/>
      <c r="F42" s="53"/>
      <c r="G42" s="53"/>
      <c r="H42" s="53"/>
      <c r="I42" s="53"/>
      <c r="J42" s="53"/>
      <c r="K42" s="53"/>
      <c r="L42" s="52"/>
      <c r="M42" s="53"/>
      <c r="N42" s="61"/>
      <c r="O42" s="53"/>
      <c r="P42" s="53"/>
      <c r="Q42" s="53"/>
      <c r="R42" s="53"/>
      <c r="S42" s="53"/>
    </row>
    <row r="43" spans="1:19" ht="16.5">
      <c r="A43" s="52"/>
      <c r="B43" s="53"/>
      <c r="C43" s="53"/>
      <c r="D43" s="53"/>
      <c r="E43" s="53"/>
      <c r="F43" s="53"/>
      <c r="G43" s="53"/>
      <c r="H43" s="53"/>
      <c r="I43" s="53"/>
      <c r="J43" s="53"/>
      <c r="K43" s="53"/>
      <c r="L43" s="52"/>
      <c r="M43" s="53"/>
      <c r="N43" s="61"/>
      <c r="O43" s="53"/>
      <c r="P43" s="53"/>
      <c r="Q43" s="53"/>
      <c r="R43" s="53"/>
      <c r="S43" s="53"/>
    </row>
    <row r="44" spans="1:19" ht="16.5">
      <c r="A44" s="52"/>
      <c r="B44" s="53"/>
      <c r="C44" s="53"/>
      <c r="D44" s="53"/>
      <c r="E44" s="53"/>
      <c r="F44" s="53"/>
      <c r="G44" s="53"/>
      <c r="H44" s="53"/>
      <c r="I44" s="53"/>
      <c r="J44" s="53"/>
      <c r="K44" s="53"/>
      <c r="L44" s="52"/>
      <c r="M44" s="53"/>
      <c r="N44" s="61"/>
      <c r="O44" s="53"/>
      <c r="P44" s="53"/>
      <c r="Q44" s="53"/>
      <c r="R44" s="53"/>
      <c r="S44" s="53"/>
    </row>
    <row r="45" spans="1:19" ht="16.5">
      <c r="A45" s="52"/>
      <c r="B45" s="53"/>
      <c r="C45" s="53"/>
      <c r="D45" s="53"/>
      <c r="E45" s="53"/>
      <c r="F45" s="53"/>
      <c r="G45" s="53"/>
      <c r="H45" s="53"/>
      <c r="I45" s="53"/>
      <c r="J45" s="53"/>
      <c r="K45" s="53"/>
      <c r="L45" s="52"/>
      <c r="M45" s="53"/>
      <c r="N45" s="61"/>
      <c r="O45" s="53"/>
      <c r="P45" s="53"/>
      <c r="Q45" s="53"/>
      <c r="R45" s="53"/>
      <c r="S45" s="53"/>
    </row>
    <row r="46" spans="1:19" ht="16.5">
      <c r="A46" s="52"/>
      <c r="B46" s="53"/>
      <c r="C46" s="53"/>
      <c r="D46" s="53"/>
      <c r="E46" s="53"/>
      <c r="F46" s="53"/>
      <c r="G46" s="53"/>
      <c r="H46" s="53"/>
      <c r="I46" s="53"/>
      <c r="J46" s="53"/>
      <c r="K46" s="53"/>
      <c r="L46" s="52"/>
      <c r="M46" s="53"/>
      <c r="N46" s="61"/>
      <c r="O46" s="53"/>
      <c r="P46" s="53"/>
      <c r="Q46" s="53"/>
      <c r="R46" s="53"/>
      <c r="S46" s="53"/>
    </row>
    <row r="47" spans="1:19" ht="16.5">
      <c r="A47" s="52"/>
      <c r="B47" s="53"/>
      <c r="C47" s="53"/>
      <c r="D47" s="53"/>
      <c r="E47" s="53"/>
      <c r="F47" s="53"/>
      <c r="G47" s="53"/>
      <c r="H47" s="53"/>
      <c r="I47" s="53"/>
      <c r="J47" s="53"/>
      <c r="K47" s="53"/>
      <c r="L47" s="52"/>
      <c r="M47" s="53"/>
      <c r="N47" s="61"/>
      <c r="O47" s="53"/>
      <c r="P47" s="53"/>
      <c r="Q47" s="53"/>
      <c r="R47" s="53"/>
      <c r="S47" s="53"/>
    </row>
    <row r="48" spans="1:19" ht="16.5">
      <c r="A48" s="52"/>
      <c r="B48" s="53"/>
      <c r="C48" s="53"/>
      <c r="D48" s="53"/>
      <c r="E48" s="53"/>
      <c r="F48" s="53"/>
      <c r="G48" s="53"/>
      <c r="H48" s="53"/>
      <c r="I48" s="53"/>
      <c r="J48" s="53"/>
      <c r="K48" s="53"/>
      <c r="L48" s="52"/>
      <c r="M48" s="53"/>
      <c r="N48" s="61"/>
      <c r="O48" s="53"/>
      <c r="P48" s="53"/>
      <c r="Q48" s="53"/>
      <c r="R48" s="53"/>
      <c r="S48" s="53"/>
    </row>
    <row r="49" spans="1:19" ht="16.5">
      <c r="A49" s="52"/>
      <c r="B49" s="53"/>
      <c r="C49" s="53"/>
      <c r="D49" s="53"/>
      <c r="E49" s="53"/>
      <c r="F49" s="53"/>
      <c r="G49" s="53"/>
      <c r="H49" s="53"/>
      <c r="I49" s="53"/>
      <c r="J49" s="53"/>
      <c r="K49" s="53"/>
      <c r="L49" s="52"/>
      <c r="M49" s="53"/>
      <c r="N49" s="61"/>
      <c r="O49" s="53"/>
      <c r="P49" s="53"/>
      <c r="Q49" s="53"/>
      <c r="R49" s="53"/>
      <c r="S49" s="53"/>
    </row>
    <row r="50" spans="1:19" ht="16.5">
      <c r="A50" s="52"/>
      <c r="B50" s="53"/>
      <c r="C50" s="53"/>
      <c r="D50" s="53"/>
      <c r="E50" s="53"/>
      <c r="F50" s="53"/>
      <c r="G50" s="53"/>
      <c r="H50" s="53"/>
      <c r="I50" s="53"/>
      <c r="J50" s="53"/>
      <c r="K50" s="53"/>
      <c r="L50" s="52"/>
      <c r="M50" s="53"/>
      <c r="N50" s="61"/>
      <c r="O50" s="53"/>
      <c r="P50" s="53"/>
      <c r="Q50" s="53"/>
      <c r="R50" s="53"/>
      <c r="S50" s="53"/>
    </row>
    <row r="51" spans="1:19" ht="16.5">
      <c r="A51" s="52"/>
      <c r="B51" s="53"/>
      <c r="C51" s="53"/>
      <c r="D51" s="53"/>
      <c r="E51" s="53"/>
      <c r="F51" s="53"/>
      <c r="G51" s="53"/>
      <c r="H51" s="53"/>
      <c r="I51" s="53"/>
      <c r="J51" s="53"/>
      <c r="K51" s="53"/>
      <c r="L51" s="52"/>
      <c r="M51" s="53"/>
      <c r="N51" s="61"/>
      <c r="O51" s="53"/>
      <c r="P51" s="53"/>
      <c r="Q51" s="53"/>
      <c r="R51" s="53"/>
      <c r="S51" s="53"/>
    </row>
    <row r="52" spans="1:19" ht="16.5">
      <c r="A52" s="52"/>
      <c r="B52" s="53"/>
      <c r="C52" s="53"/>
      <c r="D52" s="53"/>
      <c r="E52" s="53"/>
      <c r="F52" s="53"/>
      <c r="G52" s="53"/>
      <c r="H52" s="53"/>
      <c r="I52" s="53"/>
      <c r="J52" s="53"/>
      <c r="K52" s="53"/>
      <c r="L52" s="52"/>
      <c r="M52" s="53"/>
      <c r="N52" s="61"/>
      <c r="O52" s="53"/>
      <c r="P52" s="53"/>
      <c r="Q52" s="53"/>
      <c r="R52" s="53"/>
      <c r="S52" s="53"/>
    </row>
    <row r="53" spans="1:19" ht="16.5">
      <c r="A53" s="52"/>
      <c r="B53" s="53"/>
      <c r="C53" s="53"/>
      <c r="D53" s="53"/>
      <c r="E53" s="53"/>
      <c r="F53" s="53"/>
      <c r="G53" s="53"/>
      <c r="H53" s="53"/>
      <c r="I53" s="53"/>
      <c r="J53" s="53"/>
      <c r="K53" s="53"/>
      <c r="L53" s="52"/>
      <c r="M53" s="53"/>
      <c r="N53" s="61"/>
      <c r="O53" s="53"/>
      <c r="P53" s="53"/>
      <c r="Q53" s="53"/>
      <c r="R53" s="53"/>
      <c r="S53" s="53"/>
    </row>
    <row r="54" spans="1:19" ht="16.5">
      <c r="A54" s="52"/>
      <c r="B54" s="53"/>
      <c r="C54" s="53"/>
      <c r="D54" s="53"/>
      <c r="E54" s="53"/>
      <c r="F54" s="53"/>
      <c r="G54" s="53"/>
      <c r="H54" s="53"/>
      <c r="I54" s="53"/>
      <c r="J54" s="53"/>
      <c r="K54" s="53"/>
      <c r="L54" s="52"/>
      <c r="M54" s="53"/>
      <c r="N54" s="61"/>
      <c r="O54" s="53"/>
      <c r="P54" s="53"/>
      <c r="Q54" s="53"/>
      <c r="R54" s="53"/>
      <c r="S54" s="53"/>
    </row>
    <row r="55" spans="1:19" ht="16.5">
      <c r="A55" s="52"/>
      <c r="B55" s="53"/>
      <c r="C55" s="53"/>
      <c r="D55" s="53"/>
      <c r="E55" s="53"/>
      <c r="F55" s="53"/>
      <c r="G55" s="53"/>
      <c r="H55" s="53"/>
      <c r="I55" s="53"/>
      <c r="J55" s="53"/>
      <c r="K55" s="53"/>
      <c r="L55" s="52"/>
      <c r="M55" s="53"/>
      <c r="N55" s="61"/>
      <c r="O55" s="53"/>
      <c r="P55" s="53"/>
      <c r="Q55" s="53"/>
      <c r="R55" s="53"/>
      <c r="S55" s="53"/>
    </row>
    <row r="56" spans="1:19" ht="16.5">
      <c r="A56" s="52"/>
      <c r="B56" s="53"/>
      <c r="C56" s="53"/>
      <c r="D56" s="53"/>
      <c r="E56" s="53"/>
      <c r="F56" s="53"/>
      <c r="G56" s="53"/>
      <c r="H56" s="53"/>
      <c r="I56" s="53"/>
      <c r="J56" s="53"/>
      <c r="K56" s="53"/>
      <c r="L56" s="52"/>
      <c r="M56" s="53"/>
      <c r="N56" s="61"/>
      <c r="O56" s="53"/>
      <c r="P56" s="53"/>
      <c r="Q56" s="53"/>
      <c r="R56" s="53"/>
      <c r="S56" s="53"/>
    </row>
    <row r="57" spans="1:19" ht="16.5">
      <c r="A57" s="52"/>
      <c r="B57" s="53"/>
      <c r="C57" s="53"/>
      <c r="D57" s="53"/>
      <c r="E57" s="53"/>
      <c r="F57" s="53"/>
      <c r="G57" s="53"/>
      <c r="H57" s="53"/>
      <c r="I57" s="53"/>
      <c r="J57" s="53"/>
      <c r="K57" s="53"/>
      <c r="L57" s="52"/>
      <c r="M57" s="53"/>
      <c r="N57" s="61"/>
      <c r="O57" s="53"/>
      <c r="P57" s="53"/>
      <c r="Q57" s="53"/>
      <c r="R57" s="53"/>
      <c r="S57" s="53"/>
    </row>
    <row r="58" spans="1:19" ht="16.5">
      <c r="A58" s="52"/>
      <c r="B58" s="53"/>
      <c r="C58" s="53"/>
      <c r="D58" s="53"/>
      <c r="E58" s="53"/>
      <c r="F58" s="53"/>
      <c r="G58" s="53"/>
      <c r="H58" s="53"/>
      <c r="I58" s="53"/>
      <c r="J58" s="53"/>
      <c r="K58" s="53"/>
      <c r="L58" s="52"/>
      <c r="M58" s="53"/>
      <c r="N58" s="61"/>
      <c r="O58" s="53"/>
      <c r="P58" s="53"/>
      <c r="Q58" s="53"/>
      <c r="R58" s="53"/>
      <c r="S58" s="53"/>
    </row>
    <row r="59" spans="1:19" ht="16.5">
      <c r="A59" s="52"/>
      <c r="B59" s="53"/>
      <c r="C59" s="53"/>
      <c r="D59" s="53"/>
      <c r="E59" s="53"/>
      <c r="F59" s="53"/>
      <c r="G59" s="53"/>
      <c r="H59" s="53"/>
      <c r="I59" s="53"/>
      <c r="J59" s="53"/>
      <c r="K59" s="53"/>
      <c r="L59" s="52"/>
      <c r="M59" s="53"/>
      <c r="N59" s="61"/>
      <c r="O59" s="53"/>
      <c r="P59" s="53"/>
      <c r="Q59" s="53"/>
      <c r="R59" s="53"/>
      <c r="S59" s="53"/>
    </row>
    <row r="60" spans="1:19" ht="16.5">
      <c r="A60" s="52"/>
      <c r="B60" s="53"/>
      <c r="C60" s="53"/>
      <c r="D60" s="53"/>
      <c r="E60" s="53"/>
      <c r="F60" s="53"/>
      <c r="G60" s="53"/>
      <c r="H60" s="53"/>
      <c r="I60" s="53"/>
      <c r="J60" s="53"/>
      <c r="K60" s="53"/>
      <c r="L60" s="52"/>
      <c r="M60" s="53"/>
      <c r="N60" s="61"/>
      <c r="O60" s="53"/>
      <c r="P60" s="53"/>
      <c r="Q60" s="53"/>
      <c r="R60" s="53"/>
      <c r="S60" s="53"/>
    </row>
    <row r="61" spans="1:19" ht="16.5">
      <c r="A61" s="52"/>
      <c r="B61" s="53"/>
      <c r="C61" s="53"/>
      <c r="D61" s="53"/>
      <c r="E61" s="53"/>
      <c r="F61" s="53"/>
      <c r="G61" s="53"/>
      <c r="H61" s="53"/>
      <c r="I61" s="53"/>
      <c r="J61" s="53"/>
      <c r="K61" s="53"/>
      <c r="L61" s="52"/>
      <c r="M61" s="53"/>
      <c r="N61" s="61"/>
      <c r="O61" s="53"/>
      <c r="P61" s="53"/>
      <c r="Q61" s="53"/>
      <c r="R61" s="53"/>
      <c r="S61" s="53"/>
    </row>
    <row r="62" spans="1:19" ht="16.5">
      <c r="A62" s="52"/>
      <c r="B62" s="53"/>
      <c r="C62" s="53"/>
      <c r="D62" s="53"/>
      <c r="E62" s="53"/>
      <c r="F62" s="53"/>
      <c r="G62" s="53"/>
      <c r="H62" s="53"/>
      <c r="I62" s="53"/>
      <c r="J62" s="53"/>
      <c r="K62" s="53"/>
      <c r="L62" s="52"/>
      <c r="M62" s="53"/>
      <c r="N62" s="61"/>
      <c r="O62" s="53"/>
      <c r="P62" s="53"/>
      <c r="Q62" s="53"/>
      <c r="R62" s="53"/>
      <c r="S62" s="53"/>
    </row>
    <row r="63" spans="1:19" ht="16.5">
      <c r="A63" s="52"/>
      <c r="B63" s="53"/>
      <c r="C63" s="53"/>
      <c r="D63" s="53"/>
      <c r="E63" s="53"/>
      <c r="F63" s="53"/>
      <c r="G63" s="53"/>
      <c r="H63" s="53"/>
      <c r="I63" s="53"/>
      <c r="J63" s="53"/>
      <c r="K63" s="53"/>
      <c r="L63" s="52"/>
      <c r="M63" s="53"/>
      <c r="N63" s="61"/>
      <c r="O63" s="53"/>
      <c r="P63" s="53"/>
      <c r="Q63" s="53"/>
      <c r="R63" s="53"/>
      <c r="S63" s="53"/>
    </row>
    <row r="64" spans="1:19" ht="16.5">
      <c r="A64" s="52"/>
      <c r="B64" s="53"/>
      <c r="C64" s="53"/>
      <c r="D64" s="53"/>
      <c r="E64" s="53"/>
      <c r="F64" s="53"/>
      <c r="G64" s="53"/>
      <c r="H64" s="53"/>
      <c r="I64" s="53"/>
      <c r="J64" s="53"/>
      <c r="K64" s="53"/>
      <c r="L64" s="52"/>
      <c r="M64" s="53"/>
      <c r="N64" s="61"/>
      <c r="O64" s="53"/>
      <c r="P64" s="53"/>
      <c r="Q64" s="53"/>
      <c r="R64" s="53"/>
      <c r="S64" s="53"/>
    </row>
    <row r="65" spans="1:19" ht="16.5">
      <c r="A65" s="52"/>
      <c r="B65" s="53"/>
      <c r="C65" s="53"/>
      <c r="D65" s="53"/>
      <c r="E65" s="53"/>
      <c r="F65" s="53"/>
      <c r="G65" s="53"/>
      <c r="H65" s="53"/>
      <c r="I65" s="53"/>
      <c r="J65" s="53"/>
      <c r="K65" s="53"/>
      <c r="L65" s="52"/>
      <c r="M65" s="53"/>
      <c r="N65" s="61"/>
      <c r="O65" s="53"/>
      <c r="P65" s="53"/>
      <c r="Q65" s="53"/>
      <c r="R65" s="53"/>
      <c r="S65" s="53"/>
    </row>
    <row r="66" spans="1:19" ht="16.5">
      <c r="A66" s="52"/>
      <c r="B66" s="53"/>
      <c r="C66" s="53"/>
      <c r="D66" s="53"/>
      <c r="E66" s="53"/>
      <c r="F66" s="53"/>
      <c r="G66" s="53"/>
      <c r="H66" s="53"/>
      <c r="I66" s="53"/>
      <c r="J66" s="53"/>
      <c r="K66" s="53"/>
      <c r="L66" s="52"/>
      <c r="M66" s="53"/>
      <c r="N66" s="61"/>
      <c r="O66" s="53"/>
      <c r="P66" s="53"/>
      <c r="Q66" s="53"/>
      <c r="R66" s="53"/>
      <c r="S66" s="53"/>
    </row>
    <row r="67" spans="1:19" ht="16.5">
      <c r="A67" s="52"/>
      <c r="B67" s="53"/>
      <c r="C67" s="53"/>
      <c r="D67" s="53"/>
      <c r="E67" s="53"/>
      <c r="F67" s="53"/>
      <c r="G67" s="53"/>
      <c r="H67" s="53"/>
      <c r="I67" s="53"/>
      <c r="J67" s="53"/>
      <c r="K67" s="53"/>
      <c r="L67" s="52"/>
      <c r="M67" s="53"/>
      <c r="N67" s="61"/>
      <c r="O67" s="53"/>
      <c r="P67" s="53"/>
      <c r="Q67" s="53"/>
      <c r="R67" s="53"/>
      <c r="S67" s="53"/>
    </row>
    <row r="68" spans="1:19" ht="16.5">
      <c r="A68" s="52"/>
      <c r="B68" s="53"/>
      <c r="C68" s="53"/>
      <c r="D68" s="53"/>
      <c r="E68" s="53"/>
      <c r="F68" s="53"/>
      <c r="G68" s="53"/>
      <c r="H68" s="53"/>
      <c r="I68" s="53"/>
      <c r="J68" s="53"/>
      <c r="K68" s="53"/>
      <c r="L68" s="52"/>
      <c r="M68" s="53"/>
      <c r="N68" s="61"/>
      <c r="O68" s="53"/>
      <c r="P68" s="53"/>
      <c r="Q68" s="53"/>
      <c r="R68" s="53"/>
      <c r="S68" s="53"/>
    </row>
    <row r="69" spans="1:19" ht="16.5">
      <c r="A69" s="52"/>
      <c r="B69" s="53"/>
      <c r="C69" s="53"/>
      <c r="D69" s="53"/>
      <c r="E69" s="53"/>
      <c r="F69" s="53"/>
      <c r="G69" s="53"/>
      <c r="H69" s="53"/>
      <c r="I69" s="53"/>
      <c r="J69" s="53"/>
      <c r="K69" s="53"/>
      <c r="L69" s="52"/>
      <c r="M69" s="53"/>
      <c r="N69" s="61"/>
      <c r="O69" s="53"/>
      <c r="P69" s="53"/>
      <c r="Q69" s="53"/>
      <c r="R69" s="53"/>
      <c r="S69" s="53"/>
    </row>
    <row r="70" spans="1:19" ht="16.5">
      <c r="A70" s="52"/>
      <c r="B70" s="53"/>
      <c r="C70" s="53"/>
      <c r="D70" s="53"/>
      <c r="E70" s="53"/>
      <c r="F70" s="53"/>
      <c r="G70" s="53"/>
      <c r="H70" s="53"/>
      <c r="I70" s="53"/>
      <c r="J70" s="53"/>
      <c r="K70" s="53"/>
      <c r="L70" s="52"/>
      <c r="M70" s="53"/>
      <c r="N70" s="61"/>
      <c r="O70" s="53"/>
      <c r="P70" s="53"/>
      <c r="Q70" s="53"/>
      <c r="R70" s="53"/>
      <c r="S70" s="53"/>
    </row>
    <row r="71" spans="1:19" ht="16.5">
      <c r="A71" s="52"/>
      <c r="B71" s="53"/>
      <c r="C71" s="53"/>
      <c r="D71" s="53"/>
      <c r="E71" s="53"/>
      <c r="F71" s="53"/>
      <c r="G71" s="53"/>
      <c r="H71" s="53"/>
      <c r="I71" s="53"/>
      <c r="J71" s="53"/>
      <c r="K71" s="53"/>
      <c r="L71" s="52"/>
      <c r="M71" s="53"/>
      <c r="N71" s="61"/>
      <c r="O71" s="53"/>
      <c r="P71" s="53"/>
      <c r="Q71" s="53"/>
      <c r="R71" s="53"/>
      <c r="S71" s="53"/>
    </row>
    <row r="72" spans="1:19" ht="16.5">
      <c r="A72" s="52"/>
      <c r="B72" s="53"/>
      <c r="C72" s="53"/>
      <c r="D72" s="53"/>
      <c r="E72" s="53"/>
      <c r="F72" s="53"/>
      <c r="G72" s="53"/>
      <c r="H72" s="53"/>
      <c r="I72" s="53"/>
      <c r="J72" s="53"/>
      <c r="K72" s="53"/>
      <c r="L72" s="52"/>
      <c r="M72" s="53"/>
      <c r="N72" s="61"/>
      <c r="O72" s="53"/>
      <c r="P72" s="53"/>
      <c r="Q72" s="53"/>
      <c r="R72" s="53"/>
      <c r="S72" s="53"/>
    </row>
    <row r="73" spans="1:19" ht="16.5">
      <c r="A73" s="52"/>
      <c r="B73" s="53"/>
      <c r="C73" s="53"/>
      <c r="D73" s="53"/>
      <c r="E73" s="53"/>
      <c r="F73" s="53"/>
      <c r="G73" s="53"/>
      <c r="H73" s="53"/>
      <c r="I73" s="53"/>
      <c r="J73" s="53"/>
      <c r="K73" s="53"/>
      <c r="L73" s="52"/>
      <c r="M73" s="53"/>
      <c r="N73" s="61"/>
      <c r="O73" s="53"/>
      <c r="P73" s="53"/>
      <c r="Q73" s="53"/>
      <c r="R73" s="53"/>
      <c r="S73" s="53"/>
    </row>
    <row r="74" spans="1:19" ht="16.5">
      <c r="A74" s="52"/>
      <c r="B74" s="53"/>
      <c r="C74" s="53"/>
      <c r="D74" s="53"/>
      <c r="E74" s="53"/>
      <c r="F74" s="53"/>
      <c r="G74" s="53"/>
      <c r="H74" s="53"/>
      <c r="I74" s="53"/>
      <c r="J74" s="53"/>
      <c r="K74" s="53"/>
      <c r="L74" s="52"/>
      <c r="M74" s="53"/>
      <c r="N74" s="61"/>
      <c r="O74" s="53"/>
      <c r="P74" s="53"/>
      <c r="Q74" s="53"/>
      <c r="R74" s="53"/>
      <c r="S74" s="53"/>
    </row>
    <row r="75" spans="1:19" ht="16.5">
      <c r="A75" s="52"/>
      <c r="B75" s="53"/>
      <c r="C75" s="53"/>
      <c r="D75" s="53"/>
      <c r="E75" s="53"/>
      <c r="F75" s="53"/>
      <c r="G75" s="53"/>
      <c r="H75" s="53"/>
      <c r="I75" s="53"/>
      <c r="J75" s="53"/>
      <c r="K75" s="53"/>
      <c r="L75" s="52"/>
      <c r="M75" s="53"/>
      <c r="N75" s="61"/>
      <c r="O75" s="53"/>
      <c r="P75" s="53"/>
      <c r="Q75" s="53"/>
      <c r="R75" s="53"/>
      <c r="S75" s="53"/>
    </row>
    <row r="76" spans="1:19" ht="16.5">
      <c r="A76" s="52"/>
      <c r="B76" s="53"/>
      <c r="C76" s="53"/>
      <c r="D76" s="53"/>
      <c r="E76" s="53"/>
      <c r="F76" s="53"/>
      <c r="G76" s="53"/>
      <c r="H76" s="53"/>
      <c r="I76" s="53"/>
      <c r="J76" s="53"/>
      <c r="K76" s="53"/>
      <c r="L76" s="52"/>
      <c r="M76" s="53"/>
      <c r="N76" s="61"/>
      <c r="O76" s="53"/>
      <c r="P76" s="53"/>
      <c r="Q76" s="53"/>
      <c r="R76" s="53"/>
      <c r="S76" s="53"/>
    </row>
    <row r="77" spans="1:19" ht="16.5">
      <c r="A77" s="52"/>
      <c r="B77" s="53"/>
      <c r="C77" s="53"/>
      <c r="D77" s="53"/>
      <c r="E77" s="53"/>
      <c r="F77" s="53"/>
      <c r="G77" s="53"/>
      <c r="H77" s="53"/>
      <c r="I77" s="53"/>
      <c r="J77" s="53"/>
      <c r="K77" s="53"/>
      <c r="L77" s="62"/>
      <c r="M77" s="62"/>
      <c r="N77" s="62"/>
      <c r="O77" s="62"/>
      <c r="P77" s="62"/>
      <c r="Q77" s="63"/>
      <c r="R77" s="63"/>
      <c r="S77" s="64"/>
    </row>
    <row r="78" spans="1:19" ht="16.5">
      <c r="A78" s="52"/>
      <c r="B78" s="53"/>
      <c r="C78" s="53"/>
      <c r="D78" s="53"/>
      <c r="E78" s="53"/>
      <c r="F78" s="53"/>
      <c r="G78" s="53"/>
      <c r="H78" s="53"/>
      <c r="I78" s="53"/>
      <c r="J78" s="53"/>
      <c r="K78" s="53"/>
      <c r="L78" s="62"/>
      <c r="M78" s="62"/>
      <c r="N78" s="62"/>
      <c r="O78" s="62"/>
      <c r="P78" s="62"/>
      <c r="Q78" s="63"/>
      <c r="R78" s="63"/>
      <c r="S78" s="64"/>
    </row>
    <row r="79" spans="1:19" ht="16.5">
      <c r="A79" s="52"/>
      <c r="B79" s="53"/>
      <c r="C79" s="53"/>
      <c r="D79" s="53"/>
      <c r="E79" s="53"/>
      <c r="F79" s="53"/>
      <c r="G79" s="53"/>
      <c r="H79" s="53"/>
      <c r="I79" s="53"/>
      <c r="J79" s="53"/>
      <c r="K79" s="53"/>
      <c r="L79" s="62"/>
      <c r="M79" s="62"/>
      <c r="N79" s="62"/>
      <c r="O79" s="62"/>
      <c r="P79" s="62"/>
      <c r="Q79" s="63"/>
      <c r="R79" s="63"/>
      <c r="S79" s="64"/>
    </row>
    <row r="80" spans="1:19" ht="16.5">
      <c r="A80" s="52"/>
      <c r="B80" s="53"/>
      <c r="C80" s="53"/>
      <c r="D80" s="53"/>
      <c r="E80" s="53"/>
      <c r="F80" s="53"/>
      <c r="G80" s="53"/>
      <c r="H80" s="53"/>
      <c r="I80" s="53"/>
      <c r="J80" s="53"/>
      <c r="K80" s="53"/>
      <c r="L80" s="62"/>
      <c r="M80" s="62"/>
      <c r="N80" s="62"/>
      <c r="O80" s="62"/>
      <c r="P80" s="62"/>
      <c r="Q80" s="63"/>
      <c r="R80" s="63"/>
      <c r="S80" s="64"/>
    </row>
    <row r="81" spans="1:19" ht="16.5">
      <c r="A81" s="52"/>
      <c r="B81" s="53"/>
      <c r="C81" s="53"/>
      <c r="D81" s="53"/>
      <c r="E81" s="53"/>
      <c r="F81" s="53"/>
      <c r="G81" s="53"/>
      <c r="H81" s="53"/>
      <c r="I81" s="53"/>
      <c r="J81" s="53"/>
      <c r="K81" s="53"/>
      <c r="L81" s="62"/>
      <c r="M81" s="62"/>
      <c r="N81" s="62"/>
      <c r="O81" s="62"/>
      <c r="P81" s="62"/>
      <c r="Q81" s="63"/>
      <c r="R81" s="63"/>
      <c r="S81" s="64"/>
    </row>
    <row r="82" spans="1:19" ht="16.5">
      <c r="A82" s="52"/>
      <c r="B82" s="53"/>
      <c r="C82" s="53"/>
      <c r="D82" s="53"/>
      <c r="E82" s="53"/>
      <c r="F82" s="53"/>
      <c r="G82" s="53"/>
      <c r="H82" s="53"/>
      <c r="I82" s="53"/>
      <c r="J82" s="53"/>
      <c r="K82" s="53"/>
      <c r="L82" s="62"/>
      <c r="M82" s="62"/>
      <c r="N82" s="62"/>
      <c r="O82" s="62"/>
      <c r="P82" s="62"/>
      <c r="Q82" s="63"/>
      <c r="R82" s="63"/>
      <c r="S82" s="64"/>
    </row>
    <row r="83" spans="1:19" ht="16.5">
      <c r="A83" s="52"/>
      <c r="B83" s="53"/>
      <c r="C83" s="53"/>
      <c r="D83" s="53"/>
      <c r="E83" s="53"/>
      <c r="F83" s="53"/>
      <c r="G83" s="53"/>
      <c r="H83" s="53"/>
      <c r="I83" s="53"/>
      <c r="J83" s="53"/>
      <c r="K83" s="53"/>
      <c r="L83" s="62"/>
      <c r="M83" s="62"/>
      <c r="N83" s="62"/>
      <c r="O83" s="62"/>
      <c r="P83" s="62"/>
      <c r="Q83" s="63"/>
      <c r="R83" s="63"/>
      <c r="S83" s="64"/>
    </row>
    <row r="84" spans="1:19" ht="16.5">
      <c r="A84" s="52"/>
      <c r="B84" s="53"/>
      <c r="C84" s="53"/>
      <c r="D84" s="53"/>
      <c r="E84" s="53"/>
      <c r="F84" s="53"/>
      <c r="G84" s="53"/>
      <c r="H84" s="53"/>
      <c r="I84" s="53"/>
      <c r="J84" s="53"/>
      <c r="K84" s="53"/>
      <c r="L84" s="62"/>
      <c r="M84" s="62"/>
      <c r="N84" s="62"/>
      <c r="O84" s="62"/>
      <c r="P84" s="62"/>
      <c r="Q84" s="63"/>
      <c r="R84" s="63"/>
      <c r="S84" s="64"/>
    </row>
    <row r="85" spans="1:19" ht="16.5">
      <c r="A85" s="52"/>
      <c r="B85" s="53"/>
      <c r="C85" s="53"/>
      <c r="D85" s="53"/>
      <c r="E85" s="53"/>
      <c r="F85" s="53"/>
      <c r="G85" s="53"/>
      <c r="H85" s="53"/>
      <c r="I85" s="53"/>
      <c r="J85" s="53"/>
      <c r="K85" s="53"/>
      <c r="L85" s="62"/>
      <c r="M85" s="62"/>
      <c r="N85" s="62"/>
      <c r="O85" s="62"/>
      <c r="P85" s="62"/>
      <c r="Q85" s="63"/>
      <c r="R85" s="63"/>
      <c r="S85" s="64"/>
    </row>
    <row r="86" spans="1:19" ht="16.5">
      <c r="A86" s="52"/>
      <c r="B86" s="53"/>
      <c r="C86" s="53"/>
      <c r="D86" s="53"/>
      <c r="E86" s="53"/>
      <c r="F86" s="53"/>
      <c r="G86" s="53"/>
      <c r="H86" s="53"/>
      <c r="I86" s="53"/>
      <c r="J86" s="53"/>
      <c r="K86" s="53"/>
      <c r="L86" s="62"/>
      <c r="M86" s="62"/>
      <c r="N86" s="62"/>
      <c r="O86" s="62"/>
      <c r="P86" s="62"/>
      <c r="Q86" s="63"/>
      <c r="R86" s="63"/>
      <c r="S86" s="64"/>
    </row>
    <row r="87" spans="1:19" ht="16.5">
      <c r="A87" s="52"/>
      <c r="B87" s="53"/>
      <c r="C87" s="53"/>
      <c r="D87" s="53"/>
      <c r="E87" s="53"/>
      <c r="F87" s="53"/>
      <c r="G87" s="53"/>
      <c r="H87" s="53"/>
      <c r="I87" s="53"/>
      <c r="J87" s="53"/>
      <c r="K87" s="53"/>
      <c r="L87" s="62"/>
      <c r="M87" s="62"/>
      <c r="N87" s="62"/>
      <c r="O87" s="62"/>
      <c r="P87" s="62"/>
      <c r="Q87" s="63"/>
      <c r="R87" s="63"/>
      <c r="S87" s="64"/>
    </row>
    <row r="88" spans="1:19" ht="16.5">
      <c r="A88" s="52"/>
      <c r="B88" s="53"/>
      <c r="C88" s="53"/>
      <c r="D88" s="53"/>
      <c r="E88" s="53"/>
      <c r="F88" s="53"/>
      <c r="G88" s="53"/>
      <c r="H88" s="53"/>
      <c r="I88" s="53"/>
      <c r="J88" s="53"/>
      <c r="K88" s="53"/>
      <c r="L88" s="62"/>
      <c r="M88" s="62"/>
      <c r="N88" s="62"/>
      <c r="O88" s="62"/>
      <c r="P88" s="62"/>
      <c r="Q88" s="63"/>
      <c r="R88" s="63"/>
      <c r="S88" s="64"/>
    </row>
    <row r="89" spans="1:19" ht="16.5">
      <c r="A89" s="52"/>
      <c r="B89" s="53"/>
      <c r="C89" s="53"/>
      <c r="D89" s="53"/>
      <c r="E89" s="53"/>
      <c r="F89" s="53"/>
      <c r="G89" s="53"/>
      <c r="H89" s="53"/>
      <c r="I89" s="53"/>
      <c r="J89" s="53"/>
      <c r="K89" s="53"/>
      <c r="L89" s="62"/>
      <c r="M89" s="62"/>
      <c r="N89" s="62"/>
      <c r="O89" s="62"/>
      <c r="P89" s="62"/>
      <c r="Q89" s="63"/>
      <c r="R89" s="63"/>
      <c r="S89" s="64"/>
    </row>
    <row r="90" spans="1:19" ht="16.5">
      <c r="A90" s="52"/>
      <c r="B90" s="53"/>
      <c r="C90" s="53"/>
      <c r="D90" s="53"/>
      <c r="E90" s="53"/>
      <c r="F90" s="53"/>
      <c r="G90" s="53"/>
      <c r="H90" s="53"/>
      <c r="I90" s="53"/>
      <c r="J90" s="53"/>
      <c r="K90" s="53"/>
      <c r="L90" s="62"/>
      <c r="M90" s="62"/>
      <c r="N90" s="62"/>
      <c r="O90" s="62"/>
      <c r="P90" s="62"/>
      <c r="Q90" s="63"/>
      <c r="R90" s="63"/>
      <c r="S90" s="64"/>
    </row>
    <row r="91" spans="1:19" ht="16.5">
      <c r="A91" s="52"/>
      <c r="B91" s="53"/>
      <c r="C91" s="53"/>
      <c r="D91" s="53"/>
      <c r="E91" s="53"/>
      <c r="F91" s="53"/>
      <c r="G91" s="53"/>
      <c r="H91" s="53"/>
      <c r="I91" s="53"/>
      <c r="J91" s="53"/>
      <c r="K91" s="53"/>
      <c r="L91" s="62"/>
      <c r="M91" s="62"/>
      <c r="N91" s="62"/>
      <c r="O91" s="62"/>
      <c r="P91" s="62"/>
      <c r="Q91" s="63"/>
      <c r="R91" s="63"/>
      <c r="S91" s="64"/>
    </row>
    <row r="92" spans="1:19" ht="16.5">
      <c r="A92" s="52"/>
      <c r="B92" s="53"/>
      <c r="C92" s="53"/>
      <c r="D92" s="53"/>
      <c r="E92" s="53"/>
      <c r="F92" s="53"/>
      <c r="G92" s="53"/>
      <c r="H92" s="53"/>
      <c r="I92" s="53"/>
      <c r="J92" s="53"/>
      <c r="K92" s="53"/>
      <c r="L92" s="62"/>
      <c r="M92" s="62"/>
      <c r="N92" s="62"/>
      <c r="O92" s="62"/>
      <c r="P92" s="62"/>
      <c r="Q92" s="63"/>
      <c r="R92" s="63"/>
      <c r="S92" s="64"/>
    </row>
    <row r="93" spans="1:19" ht="16.5">
      <c r="A93" s="52"/>
      <c r="B93" s="53"/>
      <c r="C93" s="53"/>
      <c r="D93" s="53"/>
      <c r="E93" s="53"/>
      <c r="F93" s="53"/>
      <c r="G93" s="53"/>
      <c r="H93" s="53"/>
      <c r="I93" s="53"/>
      <c r="J93" s="53"/>
      <c r="K93" s="53"/>
      <c r="L93" s="62"/>
      <c r="M93" s="62"/>
      <c r="N93" s="62"/>
      <c r="O93" s="62"/>
      <c r="P93" s="62"/>
      <c r="Q93" s="63"/>
      <c r="R93" s="63"/>
      <c r="S93" s="64"/>
    </row>
    <row r="94" spans="1:19" ht="16.5">
      <c r="A94" s="52"/>
      <c r="B94" s="53"/>
      <c r="C94" s="53"/>
      <c r="D94" s="53"/>
      <c r="E94" s="53"/>
      <c r="F94" s="53"/>
      <c r="G94" s="53"/>
      <c r="H94" s="53"/>
      <c r="I94" s="53"/>
      <c r="J94" s="53"/>
      <c r="K94" s="53"/>
      <c r="L94" s="62"/>
      <c r="M94" s="62"/>
      <c r="N94" s="62"/>
      <c r="O94" s="62"/>
      <c r="P94" s="62"/>
      <c r="Q94" s="63"/>
      <c r="R94" s="63"/>
      <c r="S94" s="64"/>
    </row>
    <row r="95" spans="1:19" ht="16.5">
      <c r="A95" s="52"/>
      <c r="B95" s="53"/>
      <c r="C95" s="53"/>
      <c r="D95" s="53"/>
      <c r="E95" s="53"/>
      <c r="F95" s="53"/>
      <c r="G95" s="53"/>
      <c r="H95" s="53"/>
      <c r="I95" s="53"/>
      <c r="J95" s="53"/>
      <c r="K95" s="53"/>
      <c r="L95" s="62"/>
      <c r="M95" s="62"/>
      <c r="N95" s="62"/>
      <c r="O95" s="62"/>
      <c r="P95" s="62"/>
      <c r="Q95" s="65"/>
      <c r="R95" s="65"/>
      <c r="S95" s="66"/>
    </row>
    <row r="96" spans="1:19" ht="16.5">
      <c r="A96" s="52"/>
      <c r="B96" s="53"/>
      <c r="C96" s="53"/>
      <c r="D96" s="53"/>
      <c r="E96" s="53"/>
      <c r="F96" s="53"/>
      <c r="G96" s="53"/>
      <c r="H96" s="53"/>
      <c r="I96" s="53"/>
      <c r="J96" s="53"/>
      <c r="K96" s="53"/>
      <c r="L96" s="62"/>
      <c r="M96" s="62"/>
      <c r="N96" s="62"/>
      <c r="O96" s="62"/>
      <c r="P96" s="62"/>
      <c r="Q96" s="65"/>
      <c r="R96" s="65"/>
      <c r="S96" s="66"/>
    </row>
    <row r="97" spans="1:19" ht="16.5">
      <c r="A97" s="52"/>
      <c r="B97" s="53"/>
      <c r="C97" s="53"/>
      <c r="D97" s="53"/>
      <c r="E97" s="53"/>
      <c r="F97" s="53"/>
      <c r="G97" s="53"/>
      <c r="H97" s="53"/>
      <c r="I97" s="53"/>
      <c r="J97" s="53"/>
      <c r="K97" s="53"/>
      <c r="L97" s="62"/>
      <c r="M97" s="62"/>
      <c r="N97" s="62"/>
      <c r="O97" s="62"/>
      <c r="P97" s="62"/>
      <c r="Q97" s="65"/>
      <c r="R97" s="65"/>
      <c r="S97" s="66"/>
    </row>
    <row r="98" spans="1:19" ht="16.5">
      <c r="A98" s="52"/>
      <c r="B98" s="53"/>
      <c r="C98" s="53"/>
      <c r="D98" s="53"/>
      <c r="E98" s="53"/>
      <c r="F98" s="53"/>
      <c r="G98" s="53"/>
      <c r="H98" s="53"/>
      <c r="I98" s="53"/>
      <c r="J98" s="53"/>
      <c r="K98" s="53"/>
      <c r="L98" s="62"/>
      <c r="M98" s="62"/>
      <c r="N98" s="62"/>
      <c r="O98" s="62"/>
      <c r="P98" s="62"/>
      <c r="Q98" s="65"/>
      <c r="R98" s="65"/>
      <c r="S98" s="66"/>
    </row>
    <row r="99" spans="1:19" ht="16.5">
      <c r="A99" s="52"/>
      <c r="B99" s="53"/>
      <c r="C99" s="53"/>
      <c r="D99" s="53"/>
      <c r="E99" s="53"/>
      <c r="F99" s="53"/>
      <c r="G99" s="53"/>
      <c r="H99" s="53"/>
      <c r="I99" s="53"/>
      <c r="J99" s="53"/>
      <c r="K99" s="53"/>
      <c r="L99" s="62"/>
      <c r="M99" s="62"/>
      <c r="N99" s="62"/>
      <c r="O99" s="62"/>
      <c r="P99" s="62"/>
      <c r="Q99" s="65"/>
      <c r="R99" s="65"/>
      <c r="S99" s="66"/>
    </row>
    <row r="100" spans="1:19" ht="16.5">
      <c r="A100" s="52"/>
      <c r="B100" s="53"/>
      <c r="C100" s="53"/>
      <c r="D100" s="53"/>
      <c r="E100" s="53"/>
      <c r="F100" s="53"/>
      <c r="G100" s="53"/>
      <c r="H100" s="53"/>
      <c r="I100" s="53"/>
      <c r="J100" s="53"/>
      <c r="K100" s="53"/>
      <c r="L100" s="62"/>
      <c r="M100" s="62"/>
      <c r="N100" s="62"/>
      <c r="O100" s="62"/>
      <c r="P100" s="62"/>
      <c r="Q100" s="65"/>
      <c r="R100" s="65"/>
      <c r="S100" s="66"/>
    </row>
    <row r="101" spans="1:19" ht="16.5">
      <c r="A101" s="52"/>
      <c r="B101" s="53"/>
      <c r="C101" s="53"/>
      <c r="D101" s="53"/>
      <c r="E101" s="53"/>
      <c r="F101" s="53"/>
      <c r="G101" s="53"/>
      <c r="H101" s="53"/>
      <c r="I101" s="53"/>
      <c r="J101" s="53"/>
      <c r="K101" s="53"/>
      <c r="L101" s="62"/>
      <c r="M101" s="62"/>
      <c r="N101" s="62"/>
      <c r="O101" s="62"/>
      <c r="P101" s="62"/>
      <c r="Q101" s="65"/>
      <c r="R101" s="65"/>
      <c r="S101" s="66"/>
    </row>
    <row r="102" spans="1:19" ht="16.5">
      <c r="A102" s="52"/>
      <c r="B102" s="53"/>
      <c r="C102" s="53"/>
      <c r="D102" s="53"/>
      <c r="E102" s="53"/>
      <c r="F102" s="53"/>
      <c r="G102" s="53"/>
      <c r="H102" s="53"/>
      <c r="I102" s="53"/>
      <c r="J102" s="53"/>
      <c r="K102" s="53"/>
      <c r="L102" s="62"/>
      <c r="M102" s="62"/>
      <c r="N102" s="62"/>
      <c r="O102" s="62"/>
      <c r="P102" s="62"/>
      <c r="Q102" s="65"/>
      <c r="R102" s="65"/>
      <c r="S102" s="66"/>
    </row>
    <row r="103" spans="1:19" ht="16.5">
      <c r="A103" s="52"/>
      <c r="B103" s="53"/>
      <c r="C103" s="53"/>
      <c r="D103" s="53"/>
      <c r="E103" s="53"/>
      <c r="F103" s="53"/>
      <c r="G103" s="53"/>
      <c r="H103" s="53"/>
      <c r="I103" s="53"/>
      <c r="J103" s="53"/>
      <c r="K103" s="53"/>
      <c r="L103" s="62"/>
      <c r="M103" s="62"/>
      <c r="N103" s="62"/>
      <c r="O103" s="62"/>
      <c r="P103" s="62"/>
      <c r="Q103" s="65"/>
      <c r="R103" s="65"/>
      <c r="S103" s="66"/>
    </row>
    <row r="104" spans="1:19" ht="16.5">
      <c r="A104" s="52"/>
      <c r="B104" s="53"/>
      <c r="C104" s="53"/>
      <c r="D104" s="53"/>
      <c r="E104" s="53"/>
      <c r="F104" s="53"/>
      <c r="G104" s="53"/>
      <c r="H104" s="53"/>
      <c r="I104" s="53"/>
      <c r="J104" s="53"/>
      <c r="K104" s="53"/>
      <c r="L104" s="62"/>
      <c r="M104" s="62"/>
      <c r="N104" s="62"/>
      <c r="O104" s="62"/>
      <c r="P104" s="62"/>
      <c r="Q104" s="65"/>
      <c r="R104" s="65"/>
      <c r="S104" s="66"/>
    </row>
    <row r="105" spans="1:19" ht="16.5">
      <c r="A105" s="52"/>
      <c r="B105" s="53"/>
      <c r="C105" s="53"/>
      <c r="D105" s="53"/>
      <c r="E105" s="53"/>
      <c r="F105" s="53"/>
      <c r="G105" s="53"/>
      <c r="H105" s="53"/>
      <c r="I105" s="53"/>
      <c r="J105" s="53"/>
      <c r="K105" s="53"/>
      <c r="L105" s="62"/>
      <c r="M105" s="62"/>
      <c r="N105" s="62"/>
      <c r="O105" s="62"/>
      <c r="P105" s="62"/>
      <c r="Q105" s="65"/>
      <c r="R105" s="65"/>
      <c r="S105" s="66"/>
    </row>
    <row r="106" spans="1:19" ht="16.5">
      <c r="A106" s="52"/>
      <c r="B106" s="53"/>
      <c r="C106" s="53"/>
      <c r="D106" s="53"/>
      <c r="E106" s="53"/>
      <c r="F106" s="53"/>
      <c r="G106" s="53"/>
      <c r="H106" s="53"/>
      <c r="I106" s="53"/>
      <c r="J106" s="53"/>
      <c r="K106" s="53"/>
      <c r="L106" s="62"/>
      <c r="M106" s="62"/>
      <c r="N106" s="62"/>
      <c r="O106" s="62"/>
      <c r="P106" s="62"/>
      <c r="Q106" s="65"/>
      <c r="R106" s="65"/>
      <c r="S106" s="66"/>
    </row>
    <row r="107" spans="1:19" ht="16.5">
      <c r="A107" s="52"/>
      <c r="B107" s="53"/>
      <c r="C107" s="53"/>
      <c r="D107" s="53"/>
      <c r="E107" s="53"/>
      <c r="F107" s="53"/>
      <c r="G107" s="53"/>
      <c r="H107" s="53"/>
      <c r="I107" s="53"/>
      <c r="J107" s="53"/>
      <c r="K107" s="53"/>
      <c r="L107" s="62"/>
      <c r="M107" s="62"/>
      <c r="N107" s="62"/>
      <c r="O107" s="62"/>
      <c r="P107" s="62"/>
      <c r="Q107" s="65"/>
      <c r="R107" s="65"/>
      <c r="S107" s="66"/>
    </row>
    <row r="108" spans="1:19" ht="16.5">
      <c r="A108" s="52"/>
      <c r="B108" s="53"/>
      <c r="C108" s="53"/>
      <c r="D108" s="53"/>
      <c r="E108" s="53"/>
      <c r="F108" s="53"/>
      <c r="G108" s="53"/>
      <c r="H108" s="53"/>
      <c r="I108" s="53"/>
      <c r="J108" s="53"/>
      <c r="K108" s="53"/>
      <c r="L108" s="62"/>
      <c r="M108" s="62"/>
      <c r="N108" s="62"/>
      <c r="O108" s="62"/>
      <c r="P108" s="62"/>
      <c r="Q108" s="65"/>
      <c r="R108" s="65"/>
      <c r="S108" s="66"/>
    </row>
    <row r="109" spans="1:19" ht="16.5">
      <c r="A109" s="52"/>
      <c r="B109" s="53"/>
      <c r="C109" s="53"/>
      <c r="D109" s="53"/>
      <c r="E109" s="53"/>
      <c r="F109" s="53"/>
      <c r="G109" s="53"/>
      <c r="H109" s="53"/>
      <c r="I109" s="53"/>
      <c r="J109" s="53"/>
      <c r="K109" s="53"/>
      <c r="L109" s="62"/>
      <c r="M109" s="62"/>
      <c r="N109" s="62"/>
      <c r="O109" s="62"/>
      <c r="P109" s="62"/>
      <c r="Q109" s="65"/>
      <c r="R109" s="65"/>
      <c r="S109" s="66"/>
    </row>
    <row r="110" spans="1:19" ht="16.5">
      <c r="A110" s="52"/>
      <c r="B110" s="53"/>
      <c r="C110" s="53"/>
      <c r="D110" s="53"/>
      <c r="E110" s="53"/>
      <c r="F110" s="53"/>
      <c r="G110" s="53"/>
      <c r="H110" s="53"/>
      <c r="I110" s="53"/>
      <c r="J110" s="53"/>
      <c r="K110" s="53"/>
      <c r="L110" s="62"/>
      <c r="M110" s="62"/>
      <c r="N110" s="62"/>
      <c r="O110" s="62"/>
      <c r="P110" s="62"/>
      <c r="Q110" s="65"/>
      <c r="R110" s="65"/>
      <c r="S110" s="66"/>
    </row>
    <row r="111" spans="1:19" ht="16.5">
      <c r="A111" s="52"/>
      <c r="B111" s="53"/>
      <c r="C111" s="53"/>
      <c r="D111" s="53"/>
      <c r="E111" s="53"/>
      <c r="F111" s="53"/>
      <c r="G111" s="53"/>
      <c r="H111" s="53"/>
      <c r="I111" s="53"/>
      <c r="J111" s="53"/>
      <c r="K111" s="53"/>
      <c r="L111" s="62"/>
      <c r="M111" s="62"/>
      <c r="N111" s="62"/>
      <c r="O111" s="62"/>
      <c r="P111" s="62"/>
      <c r="Q111" s="65"/>
      <c r="R111" s="65"/>
      <c r="S111" s="66"/>
    </row>
    <row r="112" spans="1:19" ht="16.5">
      <c r="A112" s="52"/>
      <c r="B112" s="53"/>
      <c r="C112" s="53"/>
      <c r="D112" s="53"/>
      <c r="E112" s="53"/>
      <c r="F112" s="53"/>
      <c r="G112" s="53"/>
      <c r="H112" s="53"/>
      <c r="I112" s="53"/>
      <c r="J112" s="53"/>
      <c r="K112" s="53"/>
      <c r="L112" s="62"/>
      <c r="M112" s="62"/>
      <c r="N112" s="62"/>
      <c r="O112" s="62"/>
      <c r="P112" s="62"/>
      <c r="Q112" s="65"/>
      <c r="R112" s="65"/>
      <c r="S112" s="66"/>
    </row>
    <row r="113" spans="1:19" ht="16.5">
      <c r="A113" s="52"/>
      <c r="B113" s="53"/>
      <c r="C113" s="53"/>
      <c r="D113" s="53"/>
      <c r="E113" s="53"/>
      <c r="F113" s="53"/>
      <c r="G113" s="53"/>
      <c r="H113" s="53"/>
      <c r="I113" s="53"/>
      <c r="J113" s="53"/>
      <c r="K113" s="53"/>
      <c r="L113" s="62"/>
      <c r="M113" s="62"/>
      <c r="N113" s="62"/>
      <c r="O113" s="62"/>
      <c r="P113" s="62"/>
      <c r="Q113" s="65"/>
      <c r="R113" s="65"/>
      <c r="S113" s="66"/>
    </row>
    <row r="114" spans="1:19" ht="16.5">
      <c r="A114" s="52"/>
      <c r="B114" s="53"/>
      <c r="C114" s="53"/>
      <c r="D114" s="53"/>
      <c r="E114" s="53"/>
      <c r="F114" s="53"/>
      <c r="G114" s="53"/>
      <c r="H114" s="53"/>
      <c r="I114" s="53"/>
      <c r="J114" s="53"/>
      <c r="K114" s="53"/>
      <c r="L114" s="62"/>
      <c r="M114" s="62"/>
      <c r="N114" s="62"/>
      <c r="O114" s="62"/>
      <c r="P114" s="62"/>
      <c r="Q114" s="65"/>
      <c r="R114" s="65"/>
      <c r="S114" s="66"/>
    </row>
    <row r="115" spans="1:19" ht="16.5">
      <c r="A115" s="52"/>
      <c r="B115" s="53"/>
      <c r="C115" s="53"/>
      <c r="D115" s="53"/>
      <c r="E115" s="53"/>
      <c r="F115" s="53"/>
      <c r="G115" s="53"/>
      <c r="H115" s="53"/>
      <c r="I115" s="53"/>
      <c r="J115" s="53"/>
      <c r="K115" s="53"/>
      <c r="L115" s="62"/>
      <c r="M115" s="62"/>
      <c r="N115" s="62"/>
      <c r="O115" s="62"/>
      <c r="P115" s="62"/>
      <c r="Q115" s="65"/>
      <c r="R115" s="65"/>
      <c r="S115" s="66"/>
    </row>
    <row r="116" spans="1:19" ht="16.5">
      <c r="A116" s="52"/>
      <c r="B116" s="53"/>
      <c r="C116" s="53"/>
      <c r="D116" s="53"/>
      <c r="E116" s="53"/>
      <c r="F116" s="53"/>
      <c r="G116" s="53"/>
      <c r="H116" s="53"/>
      <c r="I116" s="53"/>
      <c r="J116" s="53"/>
      <c r="K116" s="53"/>
      <c r="L116" s="62"/>
      <c r="M116" s="62"/>
      <c r="N116" s="62"/>
      <c r="O116" s="62"/>
      <c r="P116" s="62"/>
      <c r="Q116" s="65"/>
      <c r="R116" s="65"/>
      <c r="S116" s="66"/>
    </row>
    <row r="117" spans="1:19" ht="16.5">
      <c r="A117" s="52"/>
      <c r="B117" s="53"/>
      <c r="C117" s="53"/>
      <c r="D117" s="53"/>
      <c r="E117" s="53"/>
      <c r="F117" s="53"/>
      <c r="G117" s="53"/>
      <c r="H117" s="53"/>
      <c r="I117" s="53"/>
      <c r="J117" s="53"/>
      <c r="K117" s="53"/>
      <c r="L117" s="62"/>
      <c r="M117" s="62"/>
      <c r="N117" s="62"/>
      <c r="O117" s="62"/>
      <c r="P117" s="62"/>
      <c r="Q117" s="65"/>
      <c r="R117" s="65"/>
      <c r="S117" s="66"/>
    </row>
    <row r="118" spans="1:19" ht="16.5">
      <c r="A118" s="52"/>
      <c r="B118" s="53"/>
      <c r="C118" s="53"/>
      <c r="D118" s="53"/>
      <c r="E118" s="53"/>
      <c r="F118" s="53"/>
      <c r="G118" s="53"/>
      <c r="H118" s="53"/>
      <c r="I118" s="53"/>
      <c r="J118" s="53"/>
      <c r="K118" s="53"/>
      <c r="L118" s="62"/>
      <c r="M118" s="62"/>
      <c r="N118" s="62"/>
      <c r="O118" s="62"/>
      <c r="P118" s="62"/>
      <c r="Q118" s="65"/>
      <c r="R118" s="65"/>
      <c r="S118" s="66"/>
    </row>
    <row r="119" spans="1:19" ht="16.5">
      <c r="A119" s="52"/>
      <c r="B119" s="53"/>
      <c r="C119" s="53"/>
      <c r="D119" s="53"/>
      <c r="E119" s="53"/>
      <c r="F119" s="53"/>
      <c r="G119" s="53"/>
      <c r="H119" s="53"/>
      <c r="I119" s="53"/>
      <c r="J119" s="53"/>
      <c r="K119" s="53"/>
      <c r="L119" s="62"/>
      <c r="M119" s="62"/>
      <c r="N119" s="62"/>
      <c r="O119" s="62"/>
      <c r="P119" s="62"/>
      <c r="Q119" s="65"/>
      <c r="R119" s="65"/>
      <c r="S119" s="66"/>
    </row>
    <row r="120" spans="1:19" ht="16.5">
      <c r="A120" s="52"/>
      <c r="B120" s="53"/>
      <c r="C120" s="53"/>
      <c r="D120" s="53"/>
      <c r="E120" s="53"/>
      <c r="F120" s="53"/>
      <c r="G120" s="53"/>
      <c r="H120" s="53"/>
      <c r="I120" s="53"/>
      <c r="J120" s="53"/>
      <c r="K120" s="53"/>
      <c r="L120" s="62"/>
      <c r="M120" s="62"/>
      <c r="N120" s="62"/>
      <c r="O120" s="62"/>
      <c r="P120" s="62"/>
      <c r="Q120" s="65"/>
      <c r="R120" s="65"/>
      <c r="S120" s="66"/>
    </row>
    <row r="121" spans="1:19" ht="16.5">
      <c r="A121" s="52"/>
      <c r="B121" s="53"/>
      <c r="C121" s="53"/>
      <c r="D121" s="53"/>
      <c r="E121" s="53"/>
      <c r="F121" s="53"/>
      <c r="G121" s="53"/>
      <c r="H121" s="53"/>
      <c r="I121" s="53"/>
      <c r="J121" s="53"/>
      <c r="K121" s="53"/>
      <c r="L121" s="62"/>
      <c r="M121" s="62"/>
      <c r="N121" s="62"/>
      <c r="O121" s="62"/>
      <c r="P121" s="62"/>
      <c r="Q121" s="65"/>
      <c r="R121" s="65"/>
      <c r="S121" s="66"/>
    </row>
    <row r="122" spans="1:19" ht="16.5">
      <c r="A122" s="52"/>
      <c r="B122" s="53"/>
      <c r="C122" s="53"/>
      <c r="D122" s="53"/>
      <c r="E122" s="53"/>
      <c r="F122" s="53"/>
      <c r="G122" s="53"/>
      <c r="H122" s="53"/>
      <c r="I122" s="53"/>
      <c r="J122" s="53"/>
      <c r="K122" s="53"/>
      <c r="L122" s="62"/>
      <c r="M122" s="62"/>
      <c r="N122" s="62"/>
      <c r="O122" s="62"/>
      <c r="P122" s="62"/>
      <c r="Q122" s="65"/>
      <c r="R122" s="65"/>
      <c r="S122" s="66"/>
    </row>
    <row r="123" spans="1:19" ht="16.5">
      <c r="A123" s="52"/>
      <c r="B123" s="53"/>
      <c r="C123" s="53"/>
      <c r="D123" s="53"/>
      <c r="E123" s="53"/>
      <c r="F123" s="53"/>
      <c r="G123" s="53"/>
      <c r="H123" s="53"/>
      <c r="I123" s="53"/>
      <c r="J123" s="53"/>
      <c r="K123" s="53"/>
      <c r="L123" s="62"/>
      <c r="M123" s="62"/>
      <c r="N123" s="62"/>
      <c r="O123" s="62"/>
      <c r="P123" s="62"/>
      <c r="Q123" s="65"/>
      <c r="R123" s="65"/>
      <c r="S123" s="66"/>
    </row>
    <row r="124" spans="1:19" ht="16.5">
      <c r="A124" s="52"/>
      <c r="B124" s="53"/>
      <c r="C124" s="53"/>
      <c r="D124" s="53"/>
      <c r="E124" s="53"/>
      <c r="F124" s="53"/>
      <c r="G124" s="53"/>
      <c r="H124" s="53"/>
      <c r="I124" s="53"/>
      <c r="J124" s="53"/>
      <c r="K124" s="53"/>
      <c r="L124" s="62"/>
      <c r="M124" s="62"/>
      <c r="N124" s="62"/>
      <c r="O124" s="62"/>
      <c r="P124" s="62"/>
      <c r="Q124" s="65"/>
      <c r="R124" s="65"/>
      <c r="S124" s="66"/>
    </row>
    <row r="125" spans="1:19" ht="16.5">
      <c r="A125" s="52"/>
      <c r="B125" s="53"/>
      <c r="C125" s="53"/>
      <c r="D125" s="53"/>
      <c r="E125" s="53"/>
      <c r="F125" s="53"/>
      <c r="G125" s="53"/>
      <c r="H125" s="53"/>
      <c r="I125" s="53"/>
      <c r="J125" s="53"/>
      <c r="K125" s="53"/>
      <c r="L125" s="62"/>
      <c r="M125" s="62"/>
      <c r="N125" s="62"/>
      <c r="O125" s="62"/>
      <c r="P125" s="62"/>
      <c r="Q125" s="65"/>
      <c r="R125" s="65"/>
      <c r="S125" s="66"/>
    </row>
    <row r="126" spans="1:19" ht="16.5">
      <c r="A126" s="52"/>
      <c r="B126" s="53"/>
      <c r="C126" s="53"/>
      <c r="D126" s="53"/>
      <c r="E126" s="53"/>
      <c r="F126" s="53"/>
      <c r="G126" s="53"/>
      <c r="H126" s="53"/>
      <c r="I126" s="53"/>
      <c r="J126" s="53"/>
      <c r="K126" s="53"/>
      <c r="L126" s="62"/>
      <c r="M126" s="62"/>
      <c r="N126" s="62"/>
      <c r="O126" s="62"/>
      <c r="P126" s="62"/>
      <c r="Q126" s="65"/>
      <c r="R126" s="65"/>
      <c r="S126" s="66"/>
    </row>
    <row r="127" spans="1:19" ht="16.5">
      <c r="A127" s="52"/>
      <c r="B127" s="53"/>
      <c r="C127" s="53"/>
      <c r="D127" s="53"/>
      <c r="E127" s="53"/>
      <c r="F127" s="53"/>
      <c r="G127" s="53"/>
      <c r="H127" s="53"/>
      <c r="I127" s="53"/>
      <c r="J127" s="53"/>
      <c r="K127" s="53"/>
      <c r="L127" s="62"/>
      <c r="M127" s="62"/>
      <c r="N127" s="62"/>
      <c r="O127" s="62"/>
      <c r="P127" s="62"/>
      <c r="Q127" s="65"/>
      <c r="R127" s="65"/>
      <c r="S127" s="66"/>
    </row>
    <row r="128" spans="1:19" ht="16.5">
      <c r="A128" s="52"/>
      <c r="B128" s="53"/>
      <c r="C128" s="53"/>
      <c r="D128" s="53"/>
      <c r="E128" s="53"/>
      <c r="F128" s="53"/>
      <c r="G128" s="53"/>
      <c r="H128" s="53"/>
      <c r="I128" s="53"/>
      <c r="J128" s="53"/>
      <c r="K128" s="53"/>
      <c r="L128" s="62"/>
      <c r="M128" s="62"/>
      <c r="N128" s="62"/>
      <c r="O128" s="62"/>
      <c r="P128" s="62"/>
      <c r="Q128" s="65"/>
      <c r="R128" s="65"/>
      <c r="S128" s="66"/>
    </row>
    <row r="129" spans="1:19" ht="16.5">
      <c r="A129" s="52"/>
      <c r="B129" s="53"/>
      <c r="C129" s="53"/>
      <c r="D129" s="53"/>
      <c r="E129" s="53"/>
      <c r="F129" s="53"/>
      <c r="G129" s="53"/>
      <c r="H129" s="53"/>
      <c r="I129" s="53"/>
      <c r="J129" s="53"/>
      <c r="K129" s="53"/>
      <c r="L129" s="62"/>
      <c r="M129" s="62"/>
      <c r="N129" s="62"/>
      <c r="O129" s="62"/>
      <c r="P129" s="62"/>
      <c r="Q129" s="65"/>
      <c r="R129" s="65"/>
      <c r="S129" s="66"/>
    </row>
    <row r="130" spans="1:19" ht="16.5">
      <c r="A130" s="52"/>
      <c r="B130" s="53"/>
      <c r="C130" s="53"/>
      <c r="D130" s="53"/>
      <c r="E130" s="53"/>
      <c r="F130" s="53"/>
      <c r="G130" s="53"/>
      <c r="H130" s="53"/>
      <c r="I130" s="53"/>
      <c r="J130" s="53"/>
      <c r="K130" s="53"/>
      <c r="L130" s="62"/>
      <c r="M130" s="62"/>
      <c r="N130" s="62"/>
      <c r="O130" s="62"/>
      <c r="P130" s="62"/>
      <c r="Q130" s="65"/>
      <c r="R130" s="65"/>
      <c r="S130" s="66"/>
    </row>
    <row r="131" spans="1:19" ht="16.5">
      <c r="A131" s="52"/>
      <c r="B131" s="53"/>
      <c r="C131" s="53"/>
      <c r="D131" s="53"/>
      <c r="E131" s="53"/>
      <c r="F131" s="53"/>
      <c r="G131" s="53"/>
      <c r="H131" s="53"/>
      <c r="I131" s="53"/>
      <c r="J131" s="53"/>
      <c r="K131" s="53"/>
      <c r="L131" s="62"/>
      <c r="M131" s="62"/>
      <c r="N131" s="62"/>
      <c r="O131" s="62"/>
      <c r="P131" s="62"/>
      <c r="Q131" s="65"/>
      <c r="R131" s="65"/>
      <c r="S131" s="66"/>
    </row>
    <row r="132" spans="1:19" ht="16.5">
      <c r="A132" s="52"/>
      <c r="B132" s="53"/>
      <c r="C132" s="53"/>
      <c r="D132" s="53"/>
      <c r="E132" s="53"/>
      <c r="F132" s="53"/>
      <c r="G132" s="53"/>
      <c r="H132" s="53"/>
      <c r="I132" s="53"/>
      <c r="J132" s="53"/>
      <c r="K132" s="53"/>
      <c r="L132" s="62"/>
      <c r="M132" s="62"/>
      <c r="N132" s="62"/>
      <c r="O132" s="62"/>
      <c r="P132" s="62"/>
      <c r="Q132" s="65"/>
      <c r="R132" s="65"/>
      <c r="S132" s="66"/>
    </row>
    <row r="133" spans="1:19" ht="16.5">
      <c r="A133" s="52"/>
      <c r="B133" s="53"/>
      <c r="C133" s="53"/>
      <c r="D133" s="53"/>
      <c r="E133" s="53"/>
      <c r="F133" s="53"/>
      <c r="G133" s="53"/>
      <c r="H133" s="53"/>
      <c r="I133" s="53"/>
      <c r="J133" s="53"/>
      <c r="K133" s="53"/>
      <c r="L133" s="62"/>
      <c r="M133" s="62"/>
      <c r="N133" s="62"/>
      <c r="O133" s="62"/>
      <c r="P133" s="62"/>
      <c r="Q133" s="65"/>
      <c r="R133" s="65"/>
      <c r="S133" s="66"/>
    </row>
    <row r="134" spans="1:19" ht="16.5">
      <c r="A134" s="52"/>
      <c r="B134" s="53"/>
      <c r="C134" s="53"/>
      <c r="D134" s="53"/>
      <c r="E134" s="53"/>
      <c r="F134" s="53"/>
      <c r="G134" s="53"/>
      <c r="H134" s="53"/>
      <c r="I134" s="53"/>
      <c r="J134" s="53"/>
      <c r="K134" s="53"/>
      <c r="L134" s="62"/>
      <c r="M134" s="62"/>
      <c r="N134" s="62"/>
      <c r="O134" s="62"/>
      <c r="P134" s="62"/>
      <c r="Q134" s="65"/>
      <c r="R134" s="65"/>
      <c r="S134" s="66"/>
    </row>
    <row r="135" spans="1:19" ht="16.5">
      <c r="A135" s="52"/>
      <c r="B135" s="53"/>
      <c r="C135" s="53"/>
      <c r="D135" s="53"/>
      <c r="E135" s="53"/>
      <c r="F135" s="53"/>
      <c r="G135" s="53"/>
      <c r="H135" s="53"/>
      <c r="I135" s="53"/>
      <c r="J135" s="53"/>
      <c r="K135" s="53"/>
      <c r="L135" s="62"/>
      <c r="M135" s="62"/>
      <c r="N135" s="62"/>
      <c r="O135" s="62"/>
      <c r="P135" s="62"/>
      <c r="Q135" s="65"/>
      <c r="R135" s="65"/>
      <c r="S135" s="66"/>
    </row>
    <row r="136" spans="1:19" ht="16.5">
      <c r="A136" s="52"/>
      <c r="B136" s="53"/>
      <c r="C136" s="53"/>
      <c r="D136" s="53"/>
      <c r="E136" s="53"/>
      <c r="F136" s="53"/>
      <c r="G136" s="53"/>
      <c r="H136" s="53"/>
      <c r="I136" s="53"/>
      <c r="J136" s="53"/>
      <c r="K136" s="53"/>
      <c r="L136" s="62"/>
      <c r="M136" s="62"/>
      <c r="N136" s="62"/>
      <c r="O136" s="62"/>
      <c r="P136" s="62"/>
      <c r="Q136" s="65"/>
      <c r="R136" s="65"/>
      <c r="S136" s="66"/>
    </row>
    <row r="137" spans="1:19" ht="16.5">
      <c r="A137" s="52"/>
      <c r="B137" s="53"/>
      <c r="C137" s="53"/>
      <c r="D137" s="53"/>
      <c r="E137" s="53"/>
      <c r="F137" s="53"/>
      <c r="G137" s="53"/>
      <c r="H137" s="53"/>
      <c r="I137" s="53"/>
      <c r="J137" s="53"/>
      <c r="K137" s="53"/>
      <c r="L137" s="62"/>
      <c r="M137" s="62"/>
      <c r="N137" s="62"/>
      <c r="O137" s="62"/>
      <c r="P137" s="62"/>
      <c r="Q137" s="65"/>
      <c r="R137" s="65"/>
      <c r="S137" s="66"/>
    </row>
    <row r="138" spans="1:19" ht="16.5">
      <c r="A138" s="52"/>
      <c r="B138" s="53"/>
      <c r="C138" s="53"/>
      <c r="D138" s="53"/>
      <c r="E138" s="53"/>
      <c r="F138" s="53"/>
      <c r="G138" s="53"/>
      <c r="H138" s="53"/>
      <c r="I138" s="53"/>
      <c r="J138" s="53"/>
      <c r="K138" s="53"/>
      <c r="L138" s="62"/>
      <c r="M138" s="62"/>
      <c r="N138" s="62"/>
      <c r="O138" s="62"/>
      <c r="P138" s="62"/>
      <c r="Q138" s="65"/>
      <c r="R138" s="65"/>
      <c r="S138" s="66"/>
    </row>
    <row r="139" spans="1:19" ht="16.5">
      <c r="A139" s="52"/>
      <c r="B139" s="53"/>
      <c r="C139" s="53"/>
      <c r="D139" s="53"/>
      <c r="E139" s="53"/>
      <c r="F139" s="53"/>
      <c r="G139" s="53"/>
      <c r="H139" s="53"/>
      <c r="I139" s="53"/>
      <c r="J139" s="53"/>
      <c r="K139" s="53"/>
      <c r="L139" s="62"/>
      <c r="M139" s="62"/>
      <c r="N139" s="62"/>
      <c r="O139" s="62"/>
      <c r="P139" s="62"/>
      <c r="Q139" s="65"/>
      <c r="R139" s="65"/>
      <c r="S139" s="66"/>
    </row>
    <row r="140" spans="1:19" ht="16.5">
      <c r="A140" s="52"/>
      <c r="B140" s="53"/>
      <c r="C140" s="53"/>
      <c r="D140" s="53"/>
      <c r="E140" s="53"/>
      <c r="F140" s="53"/>
      <c r="G140" s="53"/>
      <c r="H140" s="53"/>
      <c r="I140" s="53"/>
      <c r="J140" s="53"/>
      <c r="K140" s="53"/>
      <c r="L140" s="62"/>
      <c r="M140" s="62"/>
      <c r="N140" s="62"/>
      <c r="O140" s="62"/>
      <c r="P140" s="62"/>
      <c r="Q140" s="65"/>
      <c r="R140" s="65"/>
      <c r="S140" s="66"/>
    </row>
    <row r="141" spans="1:19" ht="16.5">
      <c r="A141" s="52"/>
      <c r="B141" s="53"/>
      <c r="C141" s="53"/>
      <c r="D141" s="53"/>
      <c r="E141" s="53"/>
      <c r="F141" s="53"/>
      <c r="G141" s="53"/>
      <c r="H141" s="53"/>
      <c r="I141" s="53"/>
      <c r="J141" s="53"/>
      <c r="K141" s="53"/>
      <c r="L141" s="62"/>
      <c r="M141" s="62"/>
      <c r="N141" s="62"/>
      <c r="O141" s="62"/>
      <c r="P141" s="62"/>
      <c r="Q141" s="65"/>
      <c r="R141" s="65"/>
      <c r="S141" s="66"/>
    </row>
    <row r="142" spans="1:19" ht="16.5">
      <c r="A142" s="52"/>
      <c r="B142" s="53"/>
      <c r="C142" s="53"/>
      <c r="D142" s="53"/>
      <c r="E142" s="53"/>
      <c r="F142" s="53"/>
      <c r="G142" s="53"/>
      <c r="H142" s="53"/>
      <c r="I142" s="53"/>
      <c r="J142" s="53"/>
      <c r="K142" s="53"/>
      <c r="L142" s="62"/>
      <c r="M142" s="62"/>
      <c r="N142" s="62"/>
      <c r="O142" s="62"/>
      <c r="P142" s="62"/>
      <c r="Q142" s="65"/>
      <c r="R142" s="65"/>
      <c r="S142" s="66"/>
    </row>
    <row r="143" spans="1:19" ht="16.5">
      <c r="A143" s="52"/>
      <c r="B143" s="53"/>
      <c r="C143" s="53"/>
      <c r="D143" s="53"/>
      <c r="E143" s="53"/>
      <c r="F143" s="53"/>
      <c r="G143" s="53"/>
      <c r="H143" s="53"/>
      <c r="I143" s="53"/>
      <c r="J143" s="53"/>
      <c r="K143" s="53"/>
      <c r="L143" s="62"/>
      <c r="M143" s="62"/>
      <c r="N143" s="62"/>
      <c r="O143" s="62"/>
      <c r="P143" s="62"/>
      <c r="Q143" s="65"/>
      <c r="R143" s="65"/>
      <c r="S143" s="66"/>
    </row>
    <row r="144" spans="1:19" ht="16.5">
      <c r="A144" s="52"/>
      <c r="B144" s="53"/>
      <c r="C144" s="53"/>
      <c r="D144" s="53"/>
      <c r="E144" s="53"/>
      <c r="F144" s="53"/>
      <c r="G144" s="53"/>
      <c r="H144" s="53"/>
      <c r="I144" s="53"/>
      <c r="J144" s="53"/>
      <c r="K144" s="53"/>
      <c r="L144" s="62"/>
      <c r="M144" s="62"/>
      <c r="N144" s="62"/>
      <c r="O144" s="62"/>
      <c r="P144" s="62"/>
      <c r="Q144" s="65"/>
      <c r="R144" s="65"/>
      <c r="S144" s="66"/>
    </row>
    <row r="145" spans="1:19" ht="16.5">
      <c r="A145" s="52"/>
      <c r="B145" s="53"/>
      <c r="C145" s="53"/>
      <c r="D145" s="53"/>
      <c r="E145" s="53"/>
      <c r="F145" s="53"/>
      <c r="G145" s="53"/>
      <c r="H145" s="53"/>
      <c r="I145" s="53"/>
      <c r="J145" s="53"/>
      <c r="K145" s="53"/>
      <c r="L145" s="62"/>
      <c r="M145" s="62"/>
      <c r="N145" s="62"/>
      <c r="O145" s="62"/>
      <c r="P145" s="62"/>
      <c r="Q145" s="65"/>
      <c r="R145" s="65"/>
      <c r="S145" s="66"/>
    </row>
    <row r="146" spans="1:19" ht="16.5">
      <c r="A146" s="52"/>
      <c r="B146" s="53"/>
      <c r="C146" s="53"/>
      <c r="D146" s="53"/>
      <c r="E146" s="53"/>
      <c r="F146" s="53"/>
      <c r="G146" s="53"/>
      <c r="H146" s="53"/>
      <c r="I146" s="53"/>
      <c r="J146" s="53"/>
      <c r="K146" s="53"/>
      <c r="L146" s="62"/>
      <c r="M146" s="62"/>
      <c r="N146" s="62"/>
      <c r="O146" s="62"/>
      <c r="P146" s="62"/>
      <c r="Q146" s="65"/>
      <c r="R146" s="65"/>
      <c r="S146" s="66"/>
    </row>
    <row r="147" spans="1:19" ht="16.5">
      <c r="A147" s="52"/>
      <c r="B147" s="53"/>
      <c r="C147" s="53"/>
      <c r="D147" s="53"/>
      <c r="E147" s="53"/>
      <c r="F147" s="53"/>
      <c r="G147" s="53"/>
      <c r="H147" s="53"/>
      <c r="I147" s="53"/>
      <c r="J147" s="53"/>
      <c r="K147" s="53"/>
      <c r="L147" s="62"/>
      <c r="M147" s="62"/>
      <c r="N147" s="62"/>
      <c r="O147" s="62"/>
      <c r="P147" s="62"/>
      <c r="Q147" s="65"/>
      <c r="R147" s="65"/>
      <c r="S147" s="66"/>
    </row>
    <row r="148" spans="1:19" ht="16.5">
      <c r="A148" s="52"/>
      <c r="B148" s="53"/>
      <c r="C148" s="53"/>
      <c r="D148" s="53"/>
      <c r="E148" s="53"/>
      <c r="F148" s="53"/>
      <c r="G148" s="53"/>
      <c r="H148" s="53"/>
      <c r="I148" s="53"/>
      <c r="J148" s="53"/>
      <c r="K148" s="53"/>
      <c r="L148" s="62"/>
      <c r="M148" s="62"/>
      <c r="N148" s="62"/>
      <c r="O148" s="62"/>
      <c r="P148" s="62"/>
      <c r="Q148" s="65"/>
      <c r="R148" s="65"/>
      <c r="S148" s="66"/>
    </row>
    <row r="149" spans="1:19" ht="16.5">
      <c r="A149" s="52"/>
      <c r="B149" s="53"/>
      <c r="C149" s="53"/>
      <c r="D149" s="53"/>
      <c r="E149" s="53"/>
      <c r="F149" s="53"/>
      <c r="G149" s="53"/>
      <c r="H149" s="53"/>
      <c r="I149" s="53"/>
      <c r="J149" s="53"/>
      <c r="K149" s="53"/>
      <c r="L149" s="62"/>
      <c r="M149" s="62"/>
      <c r="N149" s="62"/>
      <c r="O149" s="62"/>
      <c r="P149" s="62"/>
      <c r="Q149" s="65"/>
      <c r="R149" s="65"/>
      <c r="S149" s="66"/>
    </row>
    <row r="150" spans="1:19" ht="16.5">
      <c r="A150" s="52"/>
      <c r="B150" s="53"/>
      <c r="C150" s="53"/>
      <c r="D150" s="53"/>
      <c r="E150" s="53"/>
      <c r="F150" s="53"/>
      <c r="G150" s="53"/>
      <c r="H150" s="53"/>
      <c r="I150" s="53"/>
      <c r="J150" s="53"/>
      <c r="K150" s="53"/>
      <c r="L150" s="62"/>
      <c r="M150" s="62"/>
      <c r="N150" s="62"/>
      <c r="O150" s="62"/>
      <c r="P150" s="62"/>
      <c r="Q150" s="65"/>
      <c r="R150" s="65"/>
      <c r="S150" s="66"/>
    </row>
    <row r="151" spans="1:19" ht="16.5">
      <c r="A151" s="52"/>
      <c r="B151" s="53"/>
      <c r="C151" s="53"/>
      <c r="D151" s="53"/>
      <c r="E151" s="53"/>
      <c r="F151" s="53"/>
      <c r="G151" s="53"/>
      <c r="H151" s="53"/>
      <c r="I151" s="53"/>
      <c r="J151" s="53"/>
      <c r="K151" s="53"/>
      <c r="L151" s="62"/>
      <c r="M151" s="62"/>
      <c r="N151" s="62"/>
      <c r="O151" s="62"/>
      <c r="P151" s="62"/>
      <c r="Q151" s="65"/>
      <c r="R151" s="65"/>
      <c r="S151" s="66"/>
    </row>
    <row r="152" spans="1:19" ht="16.5">
      <c r="A152" s="52"/>
      <c r="B152" s="53"/>
      <c r="C152" s="53"/>
      <c r="D152" s="53"/>
      <c r="E152" s="53"/>
      <c r="F152" s="53"/>
      <c r="G152" s="53"/>
      <c r="H152" s="53"/>
      <c r="I152" s="53"/>
      <c r="J152" s="53"/>
      <c r="K152" s="53"/>
      <c r="L152" s="62"/>
      <c r="M152" s="62"/>
      <c r="N152" s="62"/>
      <c r="O152" s="62"/>
      <c r="P152" s="62"/>
      <c r="Q152" s="65"/>
      <c r="R152" s="65"/>
      <c r="S152" s="66"/>
    </row>
    <row r="153" spans="1:19" ht="16.5">
      <c r="A153" s="52"/>
      <c r="B153" s="53"/>
      <c r="C153" s="53"/>
      <c r="D153" s="53"/>
      <c r="E153" s="53"/>
      <c r="F153" s="53"/>
      <c r="G153" s="53"/>
      <c r="H153" s="53"/>
      <c r="I153" s="53"/>
      <c r="J153" s="53"/>
      <c r="K153" s="53"/>
      <c r="L153" s="62"/>
      <c r="M153" s="62"/>
      <c r="N153" s="62"/>
      <c r="O153" s="62"/>
      <c r="P153" s="62"/>
      <c r="Q153" s="65"/>
      <c r="R153" s="65"/>
      <c r="S153" s="66"/>
    </row>
    <row r="154" spans="1:19" ht="16.5">
      <c r="A154" s="52"/>
      <c r="B154" s="53"/>
      <c r="C154" s="53"/>
      <c r="D154" s="53"/>
      <c r="E154" s="53"/>
      <c r="F154" s="53"/>
      <c r="G154" s="53"/>
      <c r="H154" s="53"/>
      <c r="I154" s="53"/>
      <c r="J154" s="53"/>
      <c r="K154" s="53"/>
      <c r="L154" s="62"/>
      <c r="M154" s="62"/>
      <c r="N154" s="62"/>
      <c r="O154" s="62"/>
      <c r="P154" s="62"/>
      <c r="Q154" s="65"/>
      <c r="R154" s="65"/>
      <c r="S154" s="66"/>
    </row>
    <row r="155" spans="1:19" ht="16.5">
      <c r="A155" s="52"/>
      <c r="B155" s="53"/>
      <c r="C155" s="53"/>
      <c r="D155" s="53"/>
      <c r="E155" s="53"/>
      <c r="F155" s="53"/>
      <c r="G155" s="53"/>
      <c r="H155" s="53"/>
      <c r="I155" s="53"/>
      <c r="J155" s="53"/>
      <c r="K155" s="53"/>
      <c r="L155" s="62"/>
      <c r="M155" s="62"/>
      <c r="N155" s="62"/>
      <c r="O155" s="62"/>
      <c r="P155" s="62"/>
      <c r="Q155" s="65"/>
      <c r="R155" s="65"/>
      <c r="S155" s="66"/>
    </row>
    <row r="156" spans="1:19" ht="16.5">
      <c r="A156" s="52"/>
      <c r="B156" s="53"/>
      <c r="C156" s="53"/>
      <c r="D156" s="53"/>
      <c r="E156" s="53"/>
      <c r="F156" s="53"/>
      <c r="G156" s="53"/>
      <c r="H156" s="53"/>
      <c r="I156" s="53"/>
      <c r="J156" s="53"/>
      <c r="K156" s="53"/>
      <c r="L156" s="62"/>
      <c r="M156" s="62"/>
      <c r="N156" s="62"/>
      <c r="O156" s="62"/>
      <c r="P156" s="62"/>
      <c r="Q156" s="65"/>
      <c r="R156" s="65"/>
      <c r="S156" s="66"/>
    </row>
    <row r="157" spans="1:19" ht="16.5">
      <c r="A157" s="52"/>
      <c r="B157" s="53"/>
      <c r="C157" s="53"/>
      <c r="D157" s="53"/>
      <c r="E157" s="53"/>
      <c r="F157" s="53"/>
      <c r="G157" s="53"/>
      <c r="H157" s="53"/>
      <c r="I157" s="53"/>
      <c r="J157" s="53"/>
      <c r="K157" s="53"/>
      <c r="L157" s="62"/>
      <c r="M157" s="62"/>
      <c r="N157" s="62"/>
      <c r="O157" s="62"/>
      <c r="P157" s="62"/>
      <c r="Q157" s="65"/>
      <c r="R157" s="65"/>
      <c r="S157" s="66"/>
    </row>
    <row r="158" spans="1:19" ht="16.5">
      <c r="A158" s="52"/>
      <c r="B158" s="53"/>
      <c r="C158" s="53"/>
      <c r="D158" s="53"/>
      <c r="E158" s="53"/>
      <c r="F158" s="53"/>
      <c r="G158" s="53"/>
      <c r="H158" s="53"/>
      <c r="I158" s="53"/>
      <c r="J158" s="53"/>
      <c r="K158" s="53"/>
      <c r="L158" s="62"/>
      <c r="M158" s="62"/>
      <c r="N158" s="62"/>
      <c r="O158" s="62"/>
      <c r="P158" s="62"/>
      <c r="Q158" s="65"/>
      <c r="R158" s="65"/>
      <c r="S158" s="66"/>
    </row>
    <row r="159" spans="1:19" ht="16.5">
      <c r="A159" s="52"/>
      <c r="B159" s="53"/>
      <c r="C159" s="53"/>
      <c r="D159" s="53"/>
      <c r="E159" s="53"/>
      <c r="F159" s="53"/>
      <c r="G159" s="53"/>
      <c r="H159" s="53"/>
      <c r="I159" s="53"/>
      <c r="J159" s="53"/>
      <c r="K159" s="53"/>
      <c r="L159" s="62"/>
      <c r="M159" s="62"/>
      <c r="N159" s="62"/>
      <c r="O159" s="62"/>
      <c r="P159" s="62"/>
      <c r="Q159" s="65"/>
      <c r="R159" s="65"/>
      <c r="S159" s="66"/>
    </row>
    <row r="160" spans="1:19" ht="16.5">
      <c r="A160" s="52"/>
      <c r="B160" s="53"/>
      <c r="C160" s="53"/>
      <c r="D160" s="53"/>
      <c r="E160" s="53"/>
      <c r="F160" s="53"/>
      <c r="G160" s="53"/>
      <c r="H160" s="53"/>
      <c r="I160" s="53"/>
      <c r="J160" s="53"/>
      <c r="K160" s="53"/>
      <c r="L160" s="62"/>
      <c r="M160" s="62"/>
      <c r="N160" s="62"/>
      <c r="O160" s="62"/>
      <c r="P160" s="62"/>
      <c r="Q160" s="65"/>
      <c r="R160" s="65"/>
      <c r="S160" s="66"/>
    </row>
    <row r="161" spans="1:19" ht="16.5">
      <c r="A161" s="52"/>
      <c r="B161" s="53"/>
      <c r="C161" s="53"/>
      <c r="D161" s="53"/>
      <c r="E161" s="53"/>
      <c r="F161" s="53"/>
      <c r="G161" s="53"/>
      <c r="H161" s="53"/>
      <c r="I161" s="53"/>
      <c r="J161" s="53"/>
      <c r="K161" s="53"/>
      <c r="L161" s="62"/>
      <c r="M161" s="62"/>
      <c r="N161" s="62"/>
      <c r="O161" s="62"/>
      <c r="P161" s="62"/>
      <c r="Q161" s="65"/>
      <c r="R161" s="65"/>
      <c r="S161" s="66"/>
    </row>
    <row r="162" spans="1:19" ht="16.5">
      <c r="A162" s="52"/>
      <c r="B162" s="53"/>
      <c r="C162" s="53"/>
      <c r="D162" s="53"/>
      <c r="E162" s="53"/>
      <c r="F162" s="53"/>
      <c r="G162" s="53"/>
      <c r="H162" s="53"/>
      <c r="I162" s="53"/>
      <c r="J162" s="53"/>
      <c r="K162" s="53"/>
      <c r="L162" s="62"/>
      <c r="M162" s="62"/>
      <c r="N162" s="62"/>
      <c r="O162" s="62"/>
      <c r="P162" s="62"/>
      <c r="Q162" s="65"/>
      <c r="R162" s="65"/>
      <c r="S162" s="66"/>
    </row>
    <row r="163" spans="1:19" ht="16.5">
      <c r="A163" s="52"/>
      <c r="B163" s="53"/>
      <c r="C163" s="53"/>
      <c r="D163" s="53"/>
      <c r="E163" s="53"/>
      <c r="F163" s="53"/>
      <c r="G163" s="53"/>
      <c r="H163" s="53"/>
      <c r="I163" s="53"/>
      <c r="J163" s="53"/>
      <c r="K163" s="53"/>
      <c r="L163" s="62"/>
      <c r="M163" s="62"/>
      <c r="N163" s="62"/>
      <c r="O163" s="62"/>
      <c r="P163" s="62"/>
      <c r="Q163" s="65"/>
      <c r="R163" s="65"/>
      <c r="S163" s="66"/>
    </row>
    <row r="164" spans="1:19" ht="16.5">
      <c r="A164" s="52"/>
      <c r="B164" s="53"/>
      <c r="C164" s="53"/>
      <c r="D164" s="53"/>
      <c r="E164" s="53"/>
      <c r="F164" s="53"/>
      <c r="G164" s="53"/>
      <c r="H164" s="53"/>
      <c r="I164" s="53"/>
      <c r="J164" s="53"/>
      <c r="K164" s="53"/>
      <c r="L164" s="62"/>
      <c r="M164" s="62"/>
      <c r="N164" s="62"/>
      <c r="O164" s="62"/>
      <c r="P164" s="62"/>
      <c r="Q164" s="65"/>
      <c r="R164" s="65"/>
      <c r="S164" s="66"/>
    </row>
    <row r="165" spans="1:19" ht="16.5">
      <c r="A165" s="52"/>
      <c r="B165" s="53"/>
      <c r="C165" s="53"/>
      <c r="D165" s="53"/>
      <c r="E165" s="53"/>
      <c r="F165" s="53"/>
      <c r="G165" s="53"/>
      <c r="H165" s="53"/>
      <c r="I165" s="53"/>
      <c r="J165" s="53"/>
      <c r="K165" s="53"/>
      <c r="L165" s="62"/>
      <c r="M165" s="62"/>
      <c r="N165" s="62"/>
      <c r="O165" s="62"/>
      <c r="P165" s="62"/>
      <c r="Q165" s="65"/>
      <c r="R165" s="65"/>
      <c r="S165" s="66"/>
    </row>
    <row r="166" spans="1:19" ht="16.5">
      <c r="A166" s="52"/>
      <c r="B166" s="53"/>
      <c r="C166" s="53"/>
      <c r="D166" s="53"/>
      <c r="E166" s="53"/>
      <c r="F166" s="53"/>
      <c r="G166" s="53"/>
      <c r="H166" s="53"/>
      <c r="I166" s="53"/>
      <c r="J166" s="53"/>
      <c r="K166" s="53"/>
      <c r="L166" s="62"/>
      <c r="M166" s="62"/>
      <c r="N166" s="62"/>
      <c r="O166" s="62"/>
      <c r="P166" s="62"/>
      <c r="Q166" s="65"/>
      <c r="R166" s="65"/>
      <c r="S166" s="66"/>
    </row>
    <row r="167" spans="1:19" ht="16.5">
      <c r="A167" s="52"/>
      <c r="B167" s="53"/>
      <c r="C167" s="53"/>
      <c r="D167" s="53"/>
      <c r="E167" s="53"/>
      <c r="F167" s="53"/>
      <c r="G167" s="53"/>
      <c r="H167" s="53"/>
      <c r="I167" s="53"/>
      <c r="J167" s="53"/>
      <c r="K167" s="53"/>
      <c r="L167" s="62"/>
      <c r="M167" s="62"/>
      <c r="N167" s="62"/>
      <c r="O167" s="62"/>
      <c r="P167" s="62"/>
      <c r="Q167" s="65"/>
      <c r="R167" s="65"/>
      <c r="S167" s="66"/>
    </row>
    <row r="168" spans="1:19" ht="16.5">
      <c r="A168" s="52"/>
      <c r="B168" s="53"/>
      <c r="C168" s="53"/>
      <c r="D168" s="53"/>
      <c r="E168" s="53"/>
      <c r="F168" s="53"/>
      <c r="G168" s="53"/>
      <c r="H168" s="53"/>
      <c r="I168" s="53"/>
      <c r="J168" s="53"/>
      <c r="K168" s="53"/>
      <c r="L168" s="62"/>
      <c r="M168" s="62"/>
      <c r="N168" s="62"/>
      <c r="O168" s="62"/>
      <c r="P168" s="62"/>
      <c r="Q168" s="65"/>
      <c r="R168" s="65"/>
      <c r="S168" s="66"/>
    </row>
    <row r="169" spans="1:19" ht="16.5">
      <c r="A169" s="52"/>
      <c r="B169" s="53"/>
      <c r="C169" s="53"/>
      <c r="D169" s="53"/>
      <c r="E169" s="53"/>
      <c r="F169" s="53"/>
      <c r="G169" s="53"/>
      <c r="H169" s="53"/>
      <c r="I169" s="53"/>
      <c r="J169" s="53"/>
      <c r="K169" s="53"/>
      <c r="L169" s="62"/>
      <c r="M169" s="62"/>
      <c r="N169" s="62"/>
      <c r="O169" s="62"/>
      <c r="P169" s="62"/>
      <c r="Q169" s="65"/>
      <c r="R169" s="65"/>
      <c r="S169" s="66"/>
    </row>
    <row r="170" spans="1:19" ht="16.5">
      <c r="A170" s="52"/>
      <c r="B170" s="53"/>
      <c r="C170" s="53"/>
      <c r="D170" s="53"/>
      <c r="E170" s="53"/>
      <c r="F170" s="53"/>
      <c r="G170" s="53"/>
      <c r="H170" s="53"/>
      <c r="I170" s="53"/>
      <c r="J170" s="53"/>
      <c r="K170" s="53"/>
      <c r="L170" s="62"/>
      <c r="M170" s="62"/>
      <c r="N170" s="62"/>
      <c r="O170" s="62"/>
      <c r="P170" s="62"/>
      <c r="Q170" s="65"/>
      <c r="R170" s="65"/>
      <c r="S170" s="66"/>
    </row>
    <row r="171" spans="1:19" ht="16.5">
      <c r="A171" s="52"/>
      <c r="B171" s="53"/>
      <c r="C171" s="53"/>
      <c r="D171" s="53"/>
      <c r="E171" s="53"/>
      <c r="F171" s="53"/>
      <c r="G171" s="53"/>
      <c r="H171" s="53"/>
      <c r="I171" s="53"/>
      <c r="J171" s="53"/>
      <c r="K171" s="53"/>
      <c r="L171" s="62"/>
      <c r="M171" s="62"/>
      <c r="N171" s="62"/>
      <c r="O171" s="62"/>
      <c r="P171" s="62"/>
      <c r="Q171" s="65"/>
      <c r="R171" s="65"/>
      <c r="S171" s="66"/>
    </row>
    <row r="172" spans="1:19" ht="16.5">
      <c r="A172" s="52"/>
      <c r="B172" s="53"/>
      <c r="C172" s="53"/>
      <c r="D172" s="53"/>
      <c r="E172" s="53"/>
      <c r="F172" s="53"/>
      <c r="G172" s="53"/>
      <c r="H172" s="53"/>
      <c r="I172" s="53"/>
      <c r="J172" s="53"/>
      <c r="K172" s="53"/>
      <c r="L172" s="62"/>
      <c r="M172" s="62"/>
      <c r="N172" s="62"/>
      <c r="O172" s="62"/>
      <c r="P172" s="62"/>
      <c r="Q172" s="65"/>
      <c r="R172" s="65"/>
      <c r="S172" s="66"/>
    </row>
    <row r="173" spans="1:20" ht="16.5" customHeight="1">
      <c r="A173" s="67" t="s">
        <v>19</v>
      </c>
      <c r="B173" s="68"/>
      <c r="C173" s="68"/>
      <c r="D173" s="68"/>
      <c r="E173" s="68"/>
      <c r="F173" s="68"/>
      <c r="G173" s="68"/>
      <c r="H173" s="68"/>
      <c r="I173" s="68"/>
      <c r="J173" s="68"/>
      <c r="K173" s="68"/>
      <c r="L173" s="69"/>
      <c r="M173" s="69"/>
      <c r="N173" s="69"/>
      <c r="O173" s="69"/>
      <c r="P173" s="69"/>
      <c r="Q173" s="70"/>
      <c r="R173" s="71">
        <f>SUBTOTAL(109,R2:R172)</f>
        <v>4254</v>
      </c>
      <c r="S173" s="72"/>
      <c r="T173" s="73"/>
    </row>
  </sheetData>
  <sheetProtection selectLockedCells="1" selectUnlockedCells="1"/>
  <printOptions/>
  <pageMargins left="0.5118055555555555" right="0.5118055555555555" top="0.7875" bottom="0.787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S33"/>
  <sheetViews>
    <sheetView zoomScalePageLayoutView="0" workbookViewId="0" topLeftCell="A1">
      <selection activeCell="N1" sqref="N1"/>
    </sheetView>
  </sheetViews>
  <sheetFormatPr defaultColWidth="9.140625" defaultRowHeight="15"/>
  <cols>
    <col min="1" max="1" width="10.57421875" style="1" customWidth="1"/>
    <col min="2" max="2" width="50.8515625" style="1" customWidth="1"/>
    <col min="3" max="3" width="7.57421875" style="1" customWidth="1"/>
    <col min="4" max="4" width="7.140625" style="1" customWidth="1"/>
    <col min="5" max="5" width="75.140625" style="1" customWidth="1"/>
    <col min="6" max="6" width="6.00390625" style="1" customWidth="1"/>
    <col min="7" max="7" width="11.00390625" style="1" customWidth="1"/>
    <col min="8" max="8" width="11.7109375" style="1" customWidth="1"/>
    <col min="9" max="9" width="12.421875" style="1" customWidth="1"/>
    <col min="10" max="10" width="9.57421875" style="74" customWidth="1"/>
    <col min="11" max="11" width="11.28125" style="74" customWidth="1"/>
    <col min="12" max="12" width="16.28125" style="74" customWidth="1"/>
    <col min="13" max="13" width="12.57421875" style="1" customWidth="1"/>
    <col min="14" max="14" width="16.421875" style="1" customWidth="1"/>
    <col min="15" max="15" width="13.28125" style="1" customWidth="1"/>
    <col min="16" max="16" width="13.00390625" style="0" customWidth="1"/>
    <col min="20" max="20" width="14.57421875" style="1" customWidth="1"/>
  </cols>
  <sheetData>
    <row r="1" spans="1:16" ht="15">
      <c r="A1" s="86" t="s">
        <v>74</v>
      </c>
      <c r="B1" s="86" t="s">
        <v>75</v>
      </c>
      <c r="C1" s="86" t="s">
        <v>76</v>
      </c>
      <c r="D1" s="86" t="s">
        <v>77</v>
      </c>
      <c r="E1" s="86" t="s">
        <v>78</v>
      </c>
      <c r="F1" s="86" t="s">
        <v>79</v>
      </c>
      <c r="G1" s="86" t="s">
        <v>80</v>
      </c>
      <c r="H1" s="86" t="s">
        <v>81</v>
      </c>
      <c r="I1" s="86" t="s">
        <v>82</v>
      </c>
      <c r="J1" s="87" t="s">
        <v>83</v>
      </c>
      <c r="K1" s="87" t="s">
        <v>84</v>
      </c>
      <c r="L1" s="87" t="s">
        <v>85</v>
      </c>
      <c r="M1" s="86" t="s">
        <v>86</v>
      </c>
      <c r="N1" s="1" t="s">
        <v>48</v>
      </c>
      <c r="O1" s="75" t="s">
        <v>49</v>
      </c>
      <c r="P1" s="75" t="s">
        <v>87</v>
      </c>
    </row>
    <row r="2" spans="1:16" ht="30">
      <c r="A2" s="88" t="s">
        <v>88</v>
      </c>
      <c r="B2" s="88" t="s">
        <v>89</v>
      </c>
      <c r="C2" s="88">
        <v>29</v>
      </c>
      <c r="D2" s="88">
        <v>66487</v>
      </c>
      <c r="E2" s="88" t="s">
        <v>90</v>
      </c>
      <c r="F2" s="88" t="s">
        <v>62</v>
      </c>
      <c r="G2" s="88">
        <v>42</v>
      </c>
      <c r="H2" s="88">
        <v>6</v>
      </c>
      <c r="I2" s="88">
        <v>6</v>
      </c>
      <c r="J2" s="89">
        <v>24</v>
      </c>
      <c r="K2" s="89">
        <v>144</v>
      </c>
      <c r="L2" s="89">
        <f>I2*J2</f>
        <v>144</v>
      </c>
      <c r="M2" s="88" t="s">
        <v>91</v>
      </c>
      <c r="N2" s="88" t="s">
        <v>92</v>
      </c>
      <c r="O2" s="90">
        <v>42460</v>
      </c>
      <c r="P2" s="91" t="s">
        <v>93</v>
      </c>
    </row>
    <row r="3" spans="1:16" ht="45">
      <c r="A3" s="88" t="s">
        <v>94</v>
      </c>
      <c r="B3" s="88" t="s">
        <v>95</v>
      </c>
      <c r="C3" s="88">
        <v>10</v>
      </c>
      <c r="D3" s="88">
        <v>62850</v>
      </c>
      <c r="E3" s="88" t="s">
        <v>96</v>
      </c>
      <c r="F3" s="88" t="s">
        <v>62</v>
      </c>
      <c r="G3" s="88">
        <v>12</v>
      </c>
      <c r="H3" s="88">
        <v>6</v>
      </c>
      <c r="I3" s="88">
        <v>6</v>
      </c>
      <c r="J3" s="89">
        <v>81.47</v>
      </c>
      <c r="K3" s="89">
        <v>488.82</v>
      </c>
      <c r="L3" s="89">
        <f>I3*J3</f>
        <v>488.82</v>
      </c>
      <c r="M3" s="88" t="s">
        <v>91</v>
      </c>
      <c r="N3" s="88" t="s">
        <v>97</v>
      </c>
      <c r="O3" s="90">
        <v>42604</v>
      </c>
      <c r="P3" s="91" t="s">
        <v>93</v>
      </c>
    </row>
    <row r="4" spans="1:16" ht="409.5">
      <c r="A4" s="92" t="s">
        <v>98</v>
      </c>
      <c r="B4" s="92" t="s">
        <v>99</v>
      </c>
      <c r="C4" s="92">
        <v>7</v>
      </c>
      <c r="D4" s="92">
        <v>66013</v>
      </c>
      <c r="E4" s="92" t="s">
        <v>100</v>
      </c>
      <c r="F4" s="92" t="s">
        <v>62</v>
      </c>
      <c r="G4" s="92">
        <v>41</v>
      </c>
      <c r="H4" s="92">
        <v>3</v>
      </c>
      <c r="I4" s="92">
        <v>3</v>
      </c>
      <c r="J4" s="93">
        <v>6500</v>
      </c>
      <c r="K4" s="93">
        <v>19500</v>
      </c>
      <c r="L4" s="93"/>
      <c r="M4" s="92" t="s">
        <v>91</v>
      </c>
      <c r="N4" s="88" t="s">
        <v>101</v>
      </c>
      <c r="O4" s="94">
        <v>42632</v>
      </c>
      <c r="P4" s="95" t="s">
        <v>102</v>
      </c>
    </row>
    <row r="5" spans="1:16" ht="409.5">
      <c r="A5" s="92" t="s">
        <v>98</v>
      </c>
      <c r="B5" s="92" t="s">
        <v>103</v>
      </c>
      <c r="C5" s="92">
        <v>6</v>
      </c>
      <c r="D5" s="92">
        <v>66013</v>
      </c>
      <c r="E5" s="92" t="s">
        <v>100</v>
      </c>
      <c r="F5" s="92" t="s">
        <v>62</v>
      </c>
      <c r="G5" s="92">
        <v>122</v>
      </c>
      <c r="H5" s="92">
        <v>7</v>
      </c>
      <c r="I5" s="92">
        <v>7</v>
      </c>
      <c r="J5" s="93">
        <v>5220</v>
      </c>
      <c r="K5" s="93">
        <v>36540</v>
      </c>
      <c r="L5" s="93"/>
      <c r="M5" s="92" t="s">
        <v>91</v>
      </c>
      <c r="N5" s="88" t="s">
        <v>104</v>
      </c>
      <c r="O5" s="94">
        <v>42632</v>
      </c>
      <c r="P5" s="95" t="s">
        <v>102</v>
      </c>
    </row>
    <row r="6" spans="1:16" ht="135">
      <c r="A6" s="88" t="s">
        <v>98</v>
      </c>
      <c r="B6" s="88" t="s">
        <v>105</v>
      </c>
      <c r="C6" s="88">
        <v>21</v>
      </c>
      <c r="D6" s="88">
        <v>62691</v>
      </c>
      <c r="E6" s="88" t="s">
        <v>106</v>
      </c>
      <c r="F6" s="88" t="s">
        <v>62</v>
      </c>
      <c r="G6" s="88">
        <v>10</v>
      </c>
      <c r="H6" s="88">
        <v>4</v>
      </c>
      <c r="I6" s="88">
        <v>4</v>
      </c>
      <c r="J6" s="89">
        <v>550</v>
      </c>
      <c r="K6" s="89">
        <v>2200</v>
      </c>
      <c r="L6" s="89">
        <f aca="true" t="shared" si="0" ref="L6:L32">I6*J6</f>
        <v>2200</v>
      </c>
      <c r="M6" s="88" t="s">
        <v>91</v>
      </c>
      <c r="N6" s="88" t="s">
        <v>107</v>
      </c>
      <c r="O6" s="90">
        <v>42643</v>
      </c>
      <c r="P6" s="91" t="s">
        <v>108</v>
      </c>
    </row>
    <row r="7" spans="1:16" ht="409.5">
      <c r="A7" s="88" t="s">
        <v>98</v>
      </c>
      <c r="B7" s="88" t="s">
        <v>109</v>
      </c>
      <c r="C7" s="88">
        <v>5</v>
      </c>
      <c r="D7" s="88">
        <v>66012</v>
      </c>
      <c r="E7" s="88" t="s">
        <v>110</v>
      </c>
      <c r="F7" s="88" t="s">
        <v>62</v>
      </c>
      <c r="G7" s="88">
        <v>37</v>
      </c>
      <c r="H7" s="88">
        <v>2</v>
      </c>
      <c r="I7" s="88">
        <v>2</v>
      </c>
      <c r="J7" s="89">
        <v>5389</v>
      </c>
      <c r="K7" s="89">
        <v>10778</v>
      </c>
      <c r="L7" s="89">
        <f t="shared" si="0"/>
        <v>10778</v>
      </c>
      <c r="M7" s="88" t="s">
        <v>91</v>
      </c>
      <c r="N7" s="88" t="s">
        <v>111</v>
      </c>
      <c r="O7" s="90">
        <v>42643</v>
      </c>
      <c r="P7" s="91" t="s">
        <v>108</v>
      </c>
    </row>
    <row r="8" spans="1:16" ht="409.5">
      <c r="A8" s="88" t="s">
        <v>98</v>
      </c>
      <c r="B8" s="88" t="s">
        <v>103</v>
      </c>
      <c r="C8" s="88">
        <v>4</v>
      </c>
      <c r="D8" s="88">
        <v>66012</v>
      </c>
      <c r="E8" s="88" t="s">
        <v>110</v>
      </c>
      <c r="F8" s="88" t="s">
        <v>62</v>
      </c>
      <c r="G8" s="88">
        <v>111</v>
      </c>
      <c r="H8" s="88">
        <v>4</v>
      </c>
      <c r="I8" s="88">
        <v>4</v>
      </c>
      <c r="J8" s="89">
        <v>4730</v>
      </c>
      <c r="K8" s="89">
        <v>18920</v>
      </c>
      <c r="L8" s="89">
        <f t="shared" si="0"/>
        <v>18920</v>
      </c>
      <c r="M8" s="88" t="s">
        <v>91</v>
      </c>
      <c r="N8" s="88" t="s">
        <v>112</v>
      </c>
      <c r="O8" s="90">
        <v>42643</v>
      </c>
      <c r="P8" s="91" t="s">
        <v>108</v>
      </c>
    </row>
    <row r="9" spans="1:19" ht="120">
      <c r="A9" s="88" t="s">
        <v>98</v>
      </c>
      <c r="B9" s="88" t="s">
        <v>105</v>
      </c>
      <c r="C9" s="88">
        <v>12</v>
      </c>
      <c r="D9" s="88">
        <v>50653</v>
      </c>
      <c r="E9" s="88" t="s">
        <v>73</v>
      </c>
      <c r="F9" s="88" t="s">
        <v>62</v>
      </c>
      <c r="G9" s="88">
        <v>5</v>
      </c>
      <c r="H9" s="88">
        <v>1</v>
      </c>
      <c r="I9" s="88">
        <v>1</v>
      </c>
      <c r="J9" s="89">
        <v>405</v>
      </c>
      <c r="K9" s="89">
        <v>405</v>
      </c>
      <c r="L9" s="89">
        <f t="shared" si="0"/>
        <v>405</v>
      </c>
      <c r="M9" s="88" t="s">
        <v>91</v>
      </c>
      <c r="N9" s="88" t="s">
        <v>113</v>
      </c>
      <c r="O9" s="90">
        <v>42643</v>
      </c>
      <c r="P9" s="91" t="s">
        <v>108</v>
      </c>
      <c r="S9" s="57"/>
    </row>
    <row r="10" spans="1:19" ht="60">
      <c r="A10" s="88" t="s">
        <v>114</v>
      </c>
      <c r="B10" s="88" t="s">
        <v>115</v>
      </c>
      <c r="C10" s="88">
        <v>90</v>
      </c>
      <c r="D10" s="88">
        <v>70328</v>
      </c>
      <c r="E10" s="88" t="s">
        <v>116</v>
      </c>
      <c r="F10" s="88" t="s">
        <v>117</v>
      </c>
      <c r="G10" s="88">
        <v>2</v>
      </c>
      <c r="H10" s="88">
        <v>1</v>
      </c>
      <c r="I10" s="88">
        <v>1</v>
      </c>
      <c r="J10" s="88">
        <v>46.99</v>
      </c>
      <c r="K10" s="88">
        <v>46.99</v>
      </c>
      <c r="L10" s="88">
        <f t="shared" si="0"/>
        <v>46.99</v>
      </c>
      <c r="M10" s="88" t="s">
        <v>91</v>
      </c>
      <c r="N10" s="88" t="s">
        <v>118</v>
      </c>
      <c r="O10" s="90">
        <v>42661</v>
      </c>
      <c r="P10" s="91" t="s">
        <v>93</v>
      </c>
      <c r="S10" s="57"/>
    </row>
    <row r="11" spans="1:16" ht="45">
      <c r="A11" s="88" t="s">
        <v>114</v>
      </c>
      <c r="B11" s="88" t="s">
        <v>119</v>
      </c>
      <c r="C11" s="88">
        <v>173</v>
      </c>
      <c r="D11" s="88">
        <v>70324</v>
      </c>
      <c r="E11" s="88" t="s">
        <v>120</v>
      </c>
      <c r="F11" s="88" t="s">
        <v>62</v>
      </c>
      <c r="G11" s="88">
        <v>4</v>
      </c>
      <c r="H11" s="88">
        <v>2</v>
      </c>
      <c r="I11" s="88">
        <v>2</v>
      </c>
      <c r="J11" s="88">
        <v>127</v>
      </c>
      <c r="K11" s="88">
        <v>254</v>
      </c>
      <c r="L11" s="88">
        <f t="shared" si="0"/>
        <v>254</v>
      </c>
      <c r="M11" s="88" t="s">
        <v>91</v>
      </c>
      <c r="N11" s="88" t="s">
        <v>121</v>
      </c>
      <c r="O11" s="90">
        <v>42661</v>
      </c>
      <c r="P11" s="91" t="s">
        <v>93</v>
      </c>
    </row>
    <row r="12" spans="1:16" ht="45">
      <c r="A12" s="88" t="s">
        <v>114</v>
      </c>
      <c r="B12" s="88" t="s">
        <v>122</v>
      </c>
      <c r="C12" s="88">
        <v>92</v>
      </c>
      <c r="D12" s="88">
        <v>70325</v>
      </c>
      <c r="E12" s="88" t="s">
        <v>123</v>
      </c>
      <c r="F12" s="88" t="s">
        <v>117</v>
      </c>
      <c r="G12" s="88">
        <v>6</v>
      </c>
      <c r="H12" s="88">
        <v>1</v>
      </c>
      <c r="I12" s="88">
        <v>1</v>
      </c>
      <c r="J12" s="88">
        <v>99</v>
      </c>
      <c r="K12" s="88">
        <v>99</v>
      </c>
      <c r="L12" s="88">
        <f t="shared" si="0"/>
        <v>99</v>
      </c>
      <c r="M12" s="88" t="s">
        <v>91</v>
      </c>
      <c r="N12" s="88" t="s">
        <v>124</v>
      </c>
      <c r="O12" s="90">
        <v>42661</v>
      </c>
      <c r="P12" s="91" t="s">
        <v>93</v>
      </c>
    </row>
    <row r="13" spans="1:16" ht="60">
      <c r="A13" s="88" t="s">
        <v>114</v>
      </c>
      <c r="B13" s="88" t="s">
        <v>122</v>
      </c>
      <c r="C13" s="88">
        <v>125</v>
      </c>
      <c r="D13" s="88">
        <v>70327</v>
      </c>
      <c r="E13" s="88" t="s">
        <v>125</v>
      </c>
      <c r="F13" s="88" t="s">
        <v>62</v>
      </c>
      <c r="G13" s="88">
        <v>4</v>
      </c>
      <c r="H13" s="88">
        <v>1</v>
      </c>
      <c r="I13" s="88">
        <v>1</v>
      </c>
      <c r="J13" s="88">
        <v>91</v>
      </c>
      <c r="K13" s="88">
        <v>91</v>
      </c>
      <c r="L13" s="88">
        <f t="shared" si="0"/>
        <v>91</v>
      </c>
      <c r="M13" s="88" t="s">
        <v>91</v>
      </c>
      <c r="N13" s="88" t="s">
        <v>124</v>
      </c>
      <c r="O13" s="90">
        <v>42661</v>
      </c>
      <c r="P13" s="91" t="s">
        <v>93</v>
      </c>
    </row>
    <row r="14" spans="1:16" ht="30">
      <c r="A14" s="88" t="s">
        <v>114</v>
      </c>
      <c r="B14" s="88" t="s">
        <v>126</v>
      </c>
      <c r="C14" s="88">
        <v>15</v>
      </c>
      <c r="D14" s="88">
        <v>70326</v>
      </c>
      <c r="E14" s="88" t="s">
        <v>127</v>
      </c>
      <c r="F14" s="88" t="s">
        <v>62</v>
      </c>
      <c r="G14" s="88">
        <v>4</v>
      </c>
      <c r="H14" s="88">
        <v>2</v>
      </c>
      <c r="I14" s="88">
        <v>2</v>
      </c>
      <c r="J14" s="88">
        <v>59.9</v>
      </c>
      <c r="K14" s="88">
        <v>119.8</v>
      </c>
      <c r="L14" s="88">
        <f t="shared" si="0"/>
        <v>119.8</v>
      </c>
      <c r="M14" s="88" t="s">
        <v>91</v>
      </c>
      <c r="N14" s="88" t="s">
        <v>128</v>
      </c>
      <c r="O14" s="90">
        <v>42661</v>
      </c>
      <c r="P14" s="91" t="s">
        <v>93</v>
      </c>
    </row>
    <row r="15" spans="1:16" ht="75">
      <c r="A15" s="88" t="s">
        <v>129</v>
      </c>
      <c r="B15" s="88" t="s">
        <v>130</v>
      </c>
      <c r="C15" s="88">
        <v>16</v>
      </c>
      <c r="D15" s="88">
        <v>66530</v>
      </c>
      <c r="E15" s="88" t="s">
        <v>131</v>
      </c>
      <c r="F15" s="88" t="s">
        <v>62</v>
      </c>
      <c r="G15" s="88">
        <v>75</v>
      </c>
      <c r="H15" s="88">
        <v>6</v>
      </c>
      <c r="I15" s="88">
        <v>6</v>
      </c>
      <c r="J15" s="96">
        <v>1950</v>
      </c>
      <c r="K15" s="96">
        <v>11700</v>
      </c>
      <c r="L15" s="88">
        <f t="shared" si="0"/>
        <v>11700</v>
      </c>
      <c r="M15" s="88" t="s">
        <v>91</v>
      </c>
      <c r="N15" s="88" t="s">
        <v>132</v>
      </c>
      <c r="O15" s="90">
        <v>42661</v>
      </c>
      <c r="P15" s="91" t="s">
        <v>108</v>
      </c>
    </row>
    <row r="16" spans="1:16" ht="30">
      <c r="A16" s="99" t="s">
        <v>237</v>
      </c>
      <c r="B16" s="99" t="s">
        <v>238</v>
      </c>
      <c r="C16" s="99">
        <v>154</v>
      </c>
      <c r="D16" s="99">
        <v>52424</v>
      </c>
      <c r="E16" s="99" t="s">
        <v>239</v>
      </c>
      <c r="F16" s="99" t="s">
        <v>240</v>
      </c>
      <c r="G16" s="99">
        <v>60</v>
      </c>
      <c r="H16" s="99">
        <v>30</v>
      </c>
      <c r="I16" s="99">
        <v>30</v>
      </c>
      <c r="J16" s="99">
        <v>3.75</v>
      </c>
      <c r="K16" s="99">
        <v>112.5</v>
      </c>
      <c r="L16" s="99">
        <f t="shared" si="0"/>
        <v>112.5</v>
      </c>
      <c r="M16" s="99" t="s">
        <v>91</v>
      </c>
      <c r="N16" s="99" t="s">
        <v>241</v>
      </c>
      <c r="O16" s="90">
        <v>42681</v>
      </c>
      <c r="P16" s="98" t="s">
        <v>93</v>
      </c>
    </row>
    <row r="17" spans="1:16" ht="15">
      <c r="A17" s="91"/>
      <c r="B17" s="91"/>
      <c r="C17" s="91"/>
      <c r="D17" s="91"/>
      <c r="E17" s="91"/>
      <c r="F17" s="91"/>
      <c r="G17" s="91"/>
      <c r="H17" s="91"/>
      <c r="I17" s="91"/>
      <c r="J17" s="97"/>
      <c r="K17" s="97"/>
      <c r="L17" s="97">
        <f t="shared" si="0"/>
        <v>0</v>
      </c>
      <c r="M17" s="91"/>
      <c r="N17" s="91"/>
      <c r="O17" s="91"/>
      <c r="P17" s="98"/>
    </row>
    <row r="18" spans="1:16" ht="15">
      <c r="A18" s="91"/>
      <c r="B18" s="91"/>
      <c r="C18" s="91"/>
      <c r="D18" s="91"/>
      <c r="E18" s="91"/>
      <c r="F18" s="91"/>
      <c r="G18" s="91"/>
      <c r="H18" s="91"/>
      <c r="I18" s="91"/>
      <c r="J18" s="97"/>
      <c r="K18" s="97"/>
      <c r="L18" s="97">
        <f t="shared" si="0"/>
        <v>0</v>
      </c>
      <c r="M18" s="91"/>
      <c r="N18" s="91"/>
      <c r="O18" s="91"/>
      <c r="P18" s="98"/>
    </row>
    <row r="19" spans="1:16" ht="15">
      <c r="A19" s="91"/>
      <c r="B19" s="91"/>
      <c r="C19" s="91"/>
      <c r="D19" s="91"/>
      <c r="E19" s="91"/>
      <c r="F19" s="91"/>
      <c r="G19" s="91"/>
      <c r="H19" s="91"/>
      <c r="I19" s="91"/>
      <c r="J19" s="97"/>
      <c r="K19" s="97"/>
      <c r="L19" s="97">
        <f t="shared" si="0"/>
        <v>0</v>
      </c>
      <c r="M19" s="91"/>
      <c r="N19" s="91"/>
      <c r="O19" s="91"/>
      <c r="P19" s="98"/>
    </row>
    <row r="20" spans="1:16" ht="15">
      <c r="A20" s="91"/>
      <c r="B20" s="91"/>
      <c r="C20" s="91"/>
      <c r="D20" s="91"/>
      <c r="E20" s="91"/>
      <c r="F20" s="91"/>
      <c r="G20" s="91"/>
      <c r="H20" s="91"/>
      <c r="I20" s="91"/>
      <c r="J20" s="97"/>
      <c r="K20" s="97"/>
      <c r="L20" s="97">
        <f t="shared" si="0"/>
        <v>0</v>
      </c>
      <c r="M20" s="91"/>
      <c r="N20" s="91"/>
      <c r="O20" s="91"/>
      <c r="P20" s="98"/>
    </row>
    <row r="21" spans="1:16" ht="15">
      <c r="A21" s="91"/>
      <c r="B21" s="91"/>
      <c r="C21" s="91"/>
      <c r="D21" s="91"/>
      <c r="E21" s="91"/>
      <c r="F21" s="91"/>
      <c r="G21" s="91"/>
      <c r="H21" s="91"/>
      <c r="I21" s="91"/>
      <c r="J21" s="97"/>
      <c r="K21" s="97"/>
      <c r="L21" s="97">
        <f t="shared" si="0"/>
        <v>0</v>
      </c>
      <c r="M21" s="91"/>
      <c r="N21" s="91"/>
      <c r="O21" s="91"/>
      <c r="P21" s="98"/>
    </row>
    <row r="22" spans="1:16" ht="15">
      <c r="A22" s="91"/>
      <c r="B22" s="91"/>
      <c r="C22" s="91"/>
      <c r="D22" s="91"/>
      <c r="E22" s="91"/>
      <c r="F22" s="91"/>
      <c r="G22" s="91"/>
      <c r="H22" s="91"/>
      <c r="I22" s="91"/>
      <c r="J22" s="97"/>
      <c r="K22" s="97"/>
      <c r="L22" s="97">
        <f t="shared" si="0"/>
        <v>0</v>
      </c>
      <c r="M22" s="91"/>
      <c r="N22" s="91"/>
      <c r="O22" s="91"/>
      <c r="P22" s="98"/>
    </row>
    <row r="23" spans="1:16" ht="15">
      <c r="A23" s="91"/>
      <c r="B23" s="91"/>
      <c r="C23" s="91"/>
      <c r="D23" s="91"/>
      <c r="E23" s="91"/>
      <c r="F23" s="91"/>
      <c r="G23" s="91"/>
      <c r="H23" s="91"/>
      <c r="I23" s="91"/>
      <c r="J23" s="97"/>
      <c r="K23" s="97"/>
      <c r="L23" s="97">
        <f t="shared" si="0"/>
        <v>0</v>
      </c>
      <c r="M23" s="91"/>
      <c r="N23" s="91"/>
      <c r="O23" s="91"/>
      <c r="P23" s="98"/>
    </row>
    <row r="24" spans="1:16" ht="15">
      <c r="A24" s="91"/>
      <c r="B24" s="91"/>
      <c r="C24" s="91"/>
      <c r="D24" s="91"/>
      <c r="E24" s="91"/>
      <c r="F24" s="91"/>
      <c r="G24" s="91"/>
      <c r="H24" s="91"/>
      <c r="I24" s="91"/>
      <c r="J24" s="97"/>
      <c r="K24" s="97"/>
      <c r="L24" s="97">
        <f t="shared" si="0"/>
        <v>0</v>
      </c>
      <c r="M24" s="91"/>
      <c r="N24" s="91"/>
      <c r="O24" s="91"/>
      <c r="P24" s="98"/>
    </row>
    <row r="25" spans="1:16" ht="15">
      <c r="A25" s="91"/>
      <c r="B25" s="91"/>
      <c r="C25" s="91"/>
      <c r="D25" s="91"/>
      <c r="E25" s="91"/>
      <c r="F25" s="91"/>
      <c r="G25" s="91"/>
      <c r="H25" s="91"/>
      <c r="I25" s="91"/>
      <c r="J25" s="97"/>
      <c r="K25" s="97"/>
      <c r="L25" s="97">
        <f t="shared" si="0"/>
        <v>0</v>
      </c>
      <c r="M25" s="91"/>
      <c r="N25" s="91"/>
      <c r="O25" s="91"/>
      <c r="P25" s="98"/>
    </row>
    <row r="26" spans="1:16" ht="15">
      <c r="A26" s="91"/>
      <c r="B26" s="91"/>
      <c r="C26" s="91"/>
      <c r="D26" s="91"/>
      <c r="E26" s="91"/>
      <c r="F26" s="91"/>
      <c r="G26" s="91"/>
      <c r="H26" s="91"/>
      <c r="I26" s="91"/>
      <c r="J26" s="97"/>
      <c r="K26" s="97"/>
      <c r="L26" s="97">
        <f t="shared" si="0"/>
        <v>0</v>
      </c>
      <c r="M26" s="91"/>
      <c r="N26" s="91"/>
      <c r="O26" s="91"/>
      <c r="P26" s="98"/>
    </row>
    <row r="27" spans="1:16" ht="15">
      <c r="A27" s="91"/>
      <c r="B27" s="91"/>
      <c r="C27" s="91"/>
      <c r="D27" s="91"/>
      <c r="E27" s="91"/>
      <c r="F27" s="91"/>
      <c r="G27" s="91"/>
      <c r="H27" s="91"/>
      <c r="I27" s="91"/>
      <c r="J27" s="97"/>
      <c r="K27" s="97"/>
      <c r="L27" s="97">
        <f t="shared" si="0"/>
        <v>0</v>
      </c>
      <c r="M27" s="91"/>
      <c r="N27" s="91"/>
      <c r="O27" s="91"/>
      <c r="P27" s="98"/>
    </row>
    <row r="28" spans="1:16" ht="15">
      <c r="A28" s="91"/>
      <c r="B28" s="91"/>
      <c r="C28" s="91"/>
      <c r="D28" s="91"/>
      <c r="E28" s="91"/>
      <c r="F28" s="91"/>
      <c r="G28" s="91"/>
      <c r="H28" s="91"/>
      <c r="I28" s="91"/>
      <c r="J28" s="97"/>
      <c r="K28" s="97"/>
      <c r="L28" s="97">
        <f t="shared" si="0"/>
        <v>0</v>
      </c>
      <c r="M28" s="91"/>
      <c r="N28" s="91"/>
      <c r="O28" s="91"/>
      <c r="P28" s="98"/>
    </row>
    <row r="29" spans="1:16" ht="15">
      <c r="A29" s="91"/>
      <c r="B29" s="91"/>
      <c r="C29" s="91"/>
      <c r="D29" s="91"/>
      <c r="E29" s="91"/>
      <c r="F29" s="91"/>
      <c r="G29" s="91"/>
      <c r="H29" s="91"/>
      <c r="I29" s="91"/>
      <c r="J29" s="97"/>
      <c r="K29" s="97"/>
      <c r="L29" s="97">
        <f t="shared" si="0"/>
        <v>0</v>
      </c>
      <c r="M29" s="91"/>
      <c r="N29" s="91"/>
      <c r="O29" s="91"/>
      <c r="P29" s="98"/>
    </row>
    <row r="30" spans="1:16" ht="15">
      <c r="A30" s="91"/>
      <c r="B30" s="91"/>
      <c r="C30" s="91"/>
      <c r="D30" s="91"/>
      <c r="E30" s="91"/>
      <c r="F30" s="91"/>
      <c r="G30" s="91"/>
      <c r="H30" s="91"/>
      <c r="I30" s="91"/>
      <c r="J30" s="97"/>
      <c r="K30" s="97"/>
      <c r="L30" s="97">
        <f t="shared" si="0"/>
        <v>0</v>
      </c>
      <c r="M30" s="91"/>
      <c r="N30" s="91"/>
      <c r="O30" s="91"/>
      <c r="P30" s="98"/>
    </row>
    <row r="31" spans="1:16" ht="15">
      <c r="A31" s="91"/>
      <c r="B31" s="91"/>
      <c r="C31" s="91"/>
      <c r="D31" s="91"/>
      <c r="E31" s="91"/>
      <c r="F31" s="91"/>
      <c r="G31" s="91"/>
      <c r="H31" s="91"/>
      <c r="I31" s="91"/>
      <c r="J31" s="97"/>
      <c r="K31" s="97"/>
      <c r="L31" s="97">
        <f t="shared" si="0"/>
        <v>0</v>
      </c>
      <c r="M31" s="91"/>
      <c r="N31" s="91"/>
      <c r="O31" s="91"/>
      <c r="P31" s="98"/>
    </row>
    <row r="32" spans="1:16" ht="15">
      <c r="A32" s="91"/>
      <c r="B32" s="91"/>
      <c r="C32" s="91"/>
      <c r="D32" s="91"/>
      <c r="E32" s="91"/>
      <c r="F32" s="91"/>
      <c r="G32" s="91"/>
      <c r="H32" s="91"/>
      <c r="I32" s="91"/>
      <c r="J32" s="97"/>
      <c r="K32" s="97"/>
      <c r="L32" s="97">
        <f t="shared" si="0"/>
        <v>0</v>
      </c>
      <c r="M32" s="91"/>
      <c r="N32" s="91"/>
      <c r="O32" s="91"/>
      <c r="P32" s="98"/>
    </row>
    <row r="33" spans="1:14" ht="15">
      <c r="A33" s="1" t="s">
        <v>19</v>
      </c>
      <c r="J33" s="22"/>
      <c r="K33" s="22"/>
      <c r="L33" s="22">
        <f>SUBTOTAL(109,L2:L32)</f>
        <v>45359.11</v>
      </c>
      <c r="N33" s="1">
        <f>SUBTOTAL(103,N2:N32)</f>
        <v>15</v>
      </c>
    </row>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G147"/>
  <sheetViews>
    <sheetView zoomScalePageLayoutView="0" workbookViewId="0" topLeftCell="A1">
      <selection activeCell="K24" sqref="K24"/>
    </sheetView>
  </sheetViews>
  <sheetFormatPr defaultColWidth="9.140625" defaultRowHeight="15"/>
  <cols>
    <col min="1" max="1" width="11.00390625" style="76" customWidth="1"/>
    <col min="2" max="2" width="24.7109375" style="76" customWidth="1"/>
    <col min="3" max="3" width="13.421875" style="76" customWidth="1"/>
    <col min="4" max="4" width="13.28125" style="76" customWidth="1"/>
    <col min="5" max="5" width="22.8515625" style="76" customWidth="1"/>
    <col min="6" max="6" width="9.140625" style="76" customWidth="1"/>
    <col min="7" max="7" width="10.00390625" style="23" customWidth="1"/>
    <col min="8" max="16384" width="9.140625" style="76" customWidth="1"/>
  </cols>
  <sheetData>
    <row r="1" spans="1:7" ht="15.75" customHeight="1">
      <c r="A1" s="129" t="s">
        <v>133</v>
      </c>
      <c r="B1" s="129"/>
      <c r="C1" s="129"/>
      <c r="D1" s="129"/>
      <c r="E1" s="129"/>
      <c r="F1" s="129"/>
      <c r="G1" s="129"/>
    </row>
    <row r="2" spans="1:7" ht="18">
      <c r="A2" s="77" t="s">
        <v>134</v>
      </c>
      <c r="B2" s="77" t="s">
        <v>135</v>
      </c>
      <c r="C2" s="77" t="s">
        <v>136</v>
      </c>
      <c r="D2" s="77" t="s">
        <v>137</v>
      </c>
      <c r="E2" s="77" t="s">
        <v>138</v>
      </c>
      <c r="F2" s="77" t="s">
        <v>139</v>
      </c>
      <c r="G2" s="78" t="s">
        <v>140</v>
      </c>
    </row>
    <row r="3" spans="1:7" ht="15">
      <c r="A3" s="79" t="s">
        <v>141</v>
      </c>
      <c r="B3" s="80" t="s">
        <v>142</v>
      </c>
      <c r="C3" s="80" t="s">
        <v>143</v>
      </c>
      <c r="D3" s="80" t="s">
        <v>144</v>
      </c>
      <c r="E3" s="80" t="s">
        <v>145</v>
      </c>
      <c r="F3" s="81">
        <v>0</v>
      </c>
      <c r="G3" s="82">
        <v>1159.1</v>
      </c>
    </row>
    <row r="4" spans="1:7" ht="15.75" customHeight="1">
      <c r="A4" s="128" t="s">
        <v>19</v>
      </c>
      <c r="B4" s="128"/>
      <c r="C4" s="128"/>
      <c r="D4" s="128"/>
      <c r="E4" s="128"/>
      <c r="F4" s="128"/>
      <c r="G4" s="82">
        <v>1159.1</v>
      </c>
    </row>
    <row r="5" spans="1:7" ht="15">
      <c r="A5" s="126"/>
      <c r="B5" s="126"/>
      <c r="C5" s="126"/>
      <c r="D5" s="126"/>
      <c r="E5" s="126"/>
      <c r="F5" s="126"/>
      <c r="G5" s="126"/>
    </row>
    <row r="6" spans="1:7" ht="15">
      <c r="A6" s="79" t="s">
        <v>146</v>
      </c>
      <c r="B6" s="80" t="s">
        <v>147</v>
      </c>
      <c r="C6" s="80" t="s">
        <v>143</v>
      </c>
      <c r="D6" s="80" t="s">
        <v>144</v>
      </c>
      <c r="E6" s="80" t="s">
        <v>145</v>
      </c>
      <c r="F6" s="81">
        <v>0</v>
      </c>
      <c r="G6" s="82">
        <v>1094.2</v>
      </c>
    </row>
    <row r="7" spans="1:7" ht="15.75" customHeight="1">
      <c r="A7" s="127" t="s">
        <v>19</v>
      </c>
      <c r="B7" s="127"/>
      <c r="C7" s="127"/>
      <c r="D7" s="127"/>
      <c r="E7" s="127"/>
      <c r="F7" s="127"/>
      <c r="G7" s="83">
        <v>1094.2</v>
      </c>
    </row>
    <row r="8" spans="1:7" ht="15.75" customHeight="1">
      <c r="A8" s="126"/>
      <c r="B8" s="126"/>
      <c r="C8" s="126"/>
      <c r="D8" s="126"/>
      <c r="E8" s="126"/>
      <c r="F8" s="126"/>
      <c r="G8" s="126"/>
    </row>
    <row r="9" spans="1:7" ht="15">
      <c r="A9" s="79" t="s">
        <v>148</v>
      </c>
      <c r="B9" s="80" t="s">
        <v>147</v>
      </c>
      <c r="C9" s="80" t="s">
        <v>143</v>
      </c>
      <c r="D9" s="80" t="s">
        <v>144</v>
      </c>
      <c r="E9" s="80" t="s">
        <v>145</v>
      </c>
      <c r="F9" s="81">
        <v>0</v>
      </c>
      <c r="G9" s="81">
        <v>318.86</v>
      </c>
    </row>
    <row r="10" spans="1:7" ht="15.75" customHeight="1">
      <c r="A10" s="128" t="s">
        <v>19</v>
      </c>
      <c r="B10" s="128"/>
      <c r="C10" s="128"/>
      <c r="D10" s="128"/>
      <c r="E10" s="128"/>
      <c r="F10" s="128"/>
      <c r="G10" s="81">
        <v>318.86</v>
      </c>
    </row>
    <row r="11" spans="1:7" ht="15.75" customHeight="1">
      <c r="A11" s="126"/>
      <c r="B11" s="126"/>
      <c r="C11" s="126"/>
      <c r="D11" s="126"/>
      <c r="E11" s="126"/>
      <c r="F11" s="126"/>
      <c r="G11" s="126"/>
    </row>
    <row r="12" spans="1:7" ht="15">
      <c r="A12" s="79" t="s">
        <v>149</v>
      </c>
      <c r="B12" s="80" t="s">
        <v>150</v>
      </c>
      <c r="C12" s="80" t="s">
        <v>143</v>
      </c>
      <c r="D12" s="80" t="s">
        <v>144</v>
      </c>
      <c r="E12" s="80" t="s">
        <v>145</v>
      </c>
      <c r="F12" s="81">
        <v>0</v>
      </c>
      <c r="G12" s="82">
        <v>1371.5</v>
      </c>
    </row>
    <row r="13" spans="1:7" ht="15.75" customHeight="1">
      <c r="A13" s="127" t="s">
        <v>19</v>
      </c>
      <c r="B13" s="127"/>
      <c r="C13" s="127"/>
      <c r="D13" s="127"/>
      <c r="E13" s="127"/>
      <c r="F13" s="127"/>
      <c r="G13" s="83">
        <v>1371.5</v>
      </c>
    </row>
    <row r="14" spans="1:7" ht="15">
      <c r="A14" s="126"/>
      <c r="B14" s="126"/>
      <c r="C14" s="126"/>
      <c r="D14" s="126"/>
      <c r="E14" s="126"/>
      <c r="F14" s="126"/>
      <c r="G14" s="126"/>
    </row>
    <row r="15" spans="1:7" ht="22.5">
      <c r="A15" s="79" t="s">
        <v>151</v>
      </c>
      <c r="B15" s="80" t="s">
        <v>152</v>
      </c>
      <c r="C15" s="80" t="s">
        <v>143</v>
      </c>
      <c r="D15" s="80" t="s">
        <v>153</v>
      </c>
      <c r="E15" s="80" t="s">
        <v>145</v>
      </c>
      <c r="F15" s="81">
        <v>0</v>
      </c>
      <c r="G15" s="81">
        <v>0</v>
      </c>
    </row>
    <row r="16" spans="1:7" ht="15.75" customHeight="1">
      <c r="A16" s="128" t="s">
        <v>19</v>
      </c>
      <c r="B16" s="128"/>
      <c r="C16" s="128"/>
      <c r="D16" s="128"/>
      <c r="E16" s="128"/>
      <c r="F16" s="128"/>
      <c r="G16" s="81">
        <v>0</v>
      </c>
    </row>
    <row r="17" spans="1:7" ht="15">
      <c r="A17" s="126"/>
      <c r="B17" s="126"/>
      <c r="C17" s="126"/>
      <c r="D17" s="126"/>
      <c r="E17" s="126"/>
      <c r="F17" s="126"/>
      <c r="G17" s="126"/>
    </row>
    <row r="18" spans="1:7" ht="15">
      <c r="A18" s="79" t="s">
        <v>154</v>
      </c>
      <c r="B18" s="80" t="s">
        <v>155</v>
      </c>
      <c r="C18" s="80" t="s">
        <v>143</v>
      </c>
      <c r="D18" s="80" t="s">
        <v>144</v>
      </c>
      <c r="E18" s="80" t="s">
        <v>145</v>
      </c>
      <c r="F18" s="81">
        <v>0</v>
      </c>
      <c r="G18" s="81">
        <v>631.22</v>
      </c>
    </row>
    <row r="19" spans="1:7" ht="15.75" customHeight="1">
      <c r="A19" s="127" t="s">
        <v>19</v>
      </c>
      <c r="B19" s="127"/>
      <c r="C19" s="127"/>
      <c r="D19" s="127"/>
      <c r="E19" s="127"/>
      <c r="F19" s="127"/>
      <c r="G19" s="84">
        <v>631.22</v>
      </c>
    </row>
    <row r="20" spans="1:7" ht="15">
      <c r="A20" s="126"/>
      <c r="B20" s="126"/>
      <c r="C20" s="126"/>
      <c r="D20" s="126"/>
      <c r="E20" s="126"/>
      <c r="F20" s="126"/>
      <c r="G20" s="126"/>
    </row>
    <row r="21" spans="1:7" ht="22.5">
      <c r="A21" s="79" t="s">
        <v>156</v>
      </c>
      <c r="B21" s="80" t="s">
        <v>157</v>
      </c>
      <c r="C21" s="80" t="s">
        <v>143</v>
      </c>
      <c r="D21" s="80" t="s">
        <v>144</v>
      </c>
      <c r="E21" s="80" t="s">
        <v>145</v>
      </c>
      <c r="F21" s="81">
        <v>0</v>
      </c>
      <c r="G21" s="81">
        <v>631.22</v>
      </c>
    </row>
    <row r="22" spans="1:7" ht="15.75" customHeight="1">
      <c r="A22" s="128" t="s">
        <v>19</v>
      </c>
      <c r="B22" s="128"/>
      <c r="C22" s="128"/>
      <c r="D22" s="128"/>
      <c r="E22" s="128"/>
      <c r="F22" s="128"/>
      <c r="G22" s="81">
        <v>631.22</v>
      </c>
    </row>
    <row r="23" spans="1:7" ht="15">
      <c r="A23" s="126"/>
      <c r="B23" s="126"/>
      <c r="C23" s="126"/>
      <c r="D23" s="126"/>
      <c r="E23" s="126"/>
      <c r="F23" s="126"/>
      <c r="G23" s="126"/>
    </row>
    <row r="24" spans="1:7" ht="15">
      <c r="A24" s="79" t="s">
        <v>158</v>
      </c>
      <c r="B24" s="80" t="s">
        <v>159</v>
      </c>
      <c r="C24" s="80" t="s">
        <v>143</v>
      </c>
      <c r="D24" s="80" t="s">
        <v>144</v>
      </c>
      <c r="E24" s="80" t="s">
        <v>145</v>
      </c>
      <c r="F24" s="81">
        <v>0</v>
      </c>
      <c r="G24" s="81">
        <v>631.22</v>
      </c>
    </row>
    <row r="25" spans="1:7" ht="15.75" customHeight="1">
      <c r="A25" s="127" t="s">
        <v>19</v>
      </c>
      <c r="B25" s="127"/>
      <c r="C25" s="127"/>
      <c r="D25" s="127"/>
      <c r="E25" s="127"/>
      <c r="F25" s="127"/>
      <c r="G25" s="84">
        <v>631.22</v>
      </c>
    </row>
    <row r="26" spans="1:7" ht="15">
      <c r="A26" s="126"/>
      <c r="B26" s="126"/>
      <c r="C26" s="126"/>
      <c r="D26" s="126"/>
      <c r="E26" s="126"/>
      <c r="F26" s="126"/>
      <c r="G26" s="126"/>
    </row>
    <row r="27" spans="1:7" ht="22.5">
      <c r="A27" s="79" t="s">
        <v>160</v>
      </c>
      <c r="B27" s="80" t="s">
        <v>161</v>
      </c>
      <c r="C27" s="80" t="s">
        <v>143</v>
      </c>
      <c r="D27" s="80" t="s">
        <v>144</v>
      </c>
      <c r="E27" s="80" t="s">
        <v>145</v>
      </c>
      <c r="F27" s="81">
        <v>0</v>
      </c>
      <c r="G27" s="81">
        <v>631.22</v>
      </c>
    </row>
    <row r="28" spans="1:7" ht="15.75" customHeight="1">
      <c r="A28" s="128" t="s">
        <v>19</v>
      </c>
      <c r="B28" s="128"/>
      <c r="C28" s="128"/>
      <c r="D28" s="128"/>
      <c r="E28" s="128"/>
      <c r="F28" s="128"/>
      <c r="G28" s="81">
        <v>631.22</v>
      </c>
    </row>
    <row r="29" spans="1:7" ht="15">
      <c r="A29" s="126"/>
      <c r="B29" s="126"/>
      <c r="C29" s="126"/>
      <c r="D29" s="126"/>
      <c r="E29" s="126"/>
      <c r="F29" s="126"/>
      <c r="G29" s="126"/>
    </row>
    <row r="30" spans="1:7" ht="22.5">
      <c r="A30" s="79" t="s">
        <v>162</v>
      </c>
      <c r="B30" s="80" t="s">
        <v>163</v>
      </c>
      <c r="C30" s="80" t="s">
        <v>143</v>
      </c>
      <c r="D30" s="80" t="s">
        <v>153</v>
      </c>
      <c r="E30" s="80" t="s">
        <v>145</v>
      </c>
      <c r="F30" s="81">
        <v>0</v>
      </c>
      <c r="G30" s="81">
        <v>0</v>
      </c>
    </row>
    <row r="31" spans="1:7" ht="15.75" customHeight="1">
      <c r="A31" s="127" t="s">
        <v>19</v>
      </c>
      <c r="B31" s="127"/>
      <c r="C31" s="127"/>
      <c r="D31" s="127"/>
      <c r="E31" s="127"/>
      <c r="F31" s="127"/>
      <c r="G31" s="84">
        <v>0</v>
      </c>
    </row>
    <row r="32" spans="1:7" ht="15">
      <c r="A32" s="126"/>
      <c r="B32" s="126"/>
      <c r="C32" s="126"/>
      <c r="D32" s="126"/>
      <c r="E32" s="126"/>
      <c r="F32" s="126"/>
      <c r="G32" s="126"/>
    </row>
    <row r="33" spans="1:7" ht="15">
      <c r="A33" s="79" t="s">
        <v>164</v>
      </c>
      <c r="B33" s="80" t="s">
        <v>165</v>
      </c>
      <c r="C33" s="80" t="s">
        <v>143</v>
      </c>
      <c r="D33" s="80" t="s">
        <v>144</v>
      </c>
      <c r="E33" s="80" t="s">
        <v>145</v>
      </c>
      <c r="F33" s="81">
        <v>0</v>
      </c>
      <c r="G33" s="81">
        <v>967.52</v>
      </c>
    </row>
    <row r="34" spans="1:7" ht="15.75" customHeight="1">
      <c r="A34" s="128" t="s">
        <v>19</v>
      </c>
      <c r="B34" s="128"/>
      <c r="C34" s="128"/>
      <c r="D34" s="128"/>
      <c r="E34" s="128"/>
      <c r="F34" s="128"/>
      <c r="G34" s="81">
        <v>967.52</v>
      </c>
    </row>
    <row r="35" spans="1:7" ht="15">
      <c r="A35" s="126"/>
      <c r="B35" s="126"/>
      <c r="C35" s="126"/>
      <c r="D35" s="126"/>
      <c r="E35" s="126"/>
      <c r="F35" s="126"/>
      <c r="G35" s="126"/>
    </row>
    <row r="36" spans="1:7" ht="22.5">
      <c r="A36" s="79" t="s">
        <v>166</v>
      </c>
      <c r="B36" s="80" t="s">
        <v>163</v>
      </c>
      <c r="C36" s="80" t="s">
        <v>143</v>
      </c>
      <c r="D36" s="80" t="s">
        <v>144</v>
      </c>
      <c r="E36" s="80" t="s">
        <v>145</v>
      </c>
      <c r="F36" s="81">
        <v>0</v>
      </c>
      <c r="G36" s="81">
        <v>787.4</v>
      </c>
    </row>
    <row r="37" spans="1:7" ht="15.75" customHeight="1">
      <c r="A37" s="127" t="s">
        <v>19</v>
      </c>
      <c r="B37" s="127"/>
      <c r="C37" s="127"/>
      <c r="D37" s="127"/>
      <c r="E37" s="127"/>
      <c r="F37" s="127"/>
      <c r="G37" s="84">
        <v>787.4</v>
      </c>
    </row>
    <row r="38" spans="1:7" ht="15">
      <c r="A38" s="126"/>
      <c r="B38" s="126"/>
      <c r="C38" s="126"/>
      <c r="D38" s="126"/>
      <c r="E38" s="126"/>
      <c r="F38" s="126"/>
      <c r="G38" s="126"/>
    </row>
    <row r="39" spans="1:7" ht="15">
      <c r="A39" s="79" t="s">
        <v>167</v>
      </c>
      <c r="B39" s="80" t="s">
        <v>168</v>
      </c>
      <c r="C39" s="80" t="s">
        <v>143</v>
      </c>
      <c r="D39" s="80" t="s">
        <v>144</v>
      </c>
      <c r="E39" s="80" t="s">
        <v>145</v>
      </c>
      <c r="F39" s="81">
        <v>0</v>
      </c>
      <c r="G39" s="81">
        <v>713.82</v>
      </c>
    </row>
    <row r="40" spans="1:7" ht="15.75" customHeight="1">
      <c r="A40" s="128" t="s">
        <v>19</v>
      </c>
      <c r="B40" s="128"/>
      <c r="C40" s="128"/>
      <c r="D40" s="128"/>
      <c r="E40" s="128"/>
      <c r="F40" s="128"/>
      <c r="G40" s="81">
        <v>713.82</v>
      </c>
    </row>
    <row r="41" spans="1:7" ht="15">
      <c r="A41" s="126"/>
      <c r="B41" s="126"/>
      <c r="C41" s="126"/>
      <c r="D41" s="126"/>
      <c r="E41" s="126"/>
      <c r="F41" s="126"/>
      <c r="G41" s="126"/>
    </row>
    <row r="42" spans="1:7" ht="15">
      <c r="A42" s="79" t="s">
        <v>169</v>
      </c>
      <c r="B42" s="80" t="s">
        <v>168</v>
      </c>
      <c r="C42" s="80" t="s">
        <v>143</v>
      </c>
      <c r="D42" s="80" t="s">
        <v>144</v>
      </c>
      <c r="E42" s="80" t="s">
        <v>145</v>
      </c>
      <c r="F42" s="81">
        <v>0</v>
      </c>
      <c r="G42" s="81">
        <v>734.64</v>
      </c>
    </row>
    <row r="43" spans="1:7" ht="15.75" customHeight="1">
      <c r="A43" s="127" t="s">
        <v>19</v>
      </c>
      <c r="B43" s="127"/>
      <c r="C43" s="127"/>
      <c r="D43" s="127"/>
      <c r="E43" s="127"/>
      <c r="F43" s="127"/>
      <c r="G43" s="84">
        <v>734.64</v>
      </c>
    </row>
    <row r="44" spans="1:7" ht="15">
      <c r="A44" s="126"/>
      <c r="B44" s="126"/>
      <c r="C44" s="126"/>
      <c r="D44" s="126"/>
      <c r="E44" s="126"/>
      <c r="F44" s="126"/>
      <c r="G44" s="126"/>
    </row>
    <row r="45" spans="1:7" ht="15">
      <c r="A45" s="79" t="s">
        <v>170</v>
      </c>
      <c r="B45" s="80" t="s">
        <v>171</v>
      </c>
      <c r="C45" s="80" t="s">
        <v>143</v>
      </c>
      <c r="D45" s="80" t="s">
        <v>144</v>
      </c>
      <c r="E45" s="80" t="s">
        <v>145</v>
      </c>
      <c r="F45" s="81">
        <v>0</v>
      </c>
      <c r="G45" s="82">
        <v>1115.02</v>
      </c>
    </row>
    <row r="46" spans="1:7" ht="15.75" customHeight="1">
      <c r="A46" s="128" t="s">
        <v>19</v>
      </c>
      <c r="B46" s="128"/>
      <c r="C46" s="128"/>
      <c r="D46" s="128"/>
      <c r="E46" s="128"/>
      <c r="F46" s="128"/>
      <c r="G46" s="82">
        <v>1115.02</v>
      </c>
    </row>
    <row r="47" spans="1:7" ht="15">
      <c r="A47" s="126"/>
      <c r="B47" s="126"/>
      <c r="C47" s="126"/>
      <c r="D47" s="126"/>
      <c r="E47" s="126"/>
      <c r="F47" s="126"/>
      <c r="G47" s="126"/>
    </row>
    <row r="48" spans="1:7" ht="22.5">
      <c r="A48" s="79" t="s">
        <v>172</v>
      </c>
      <c r="B48" s="80" t="s">
        <v>173</v>
      </c>
      <c r="C48" s="80" t="s">
        <v>143</v>
      </c>
      <c r="D48" s="80" t="s">
        <v>144</v>
      </c>
      <c r="E48" s="80" t="s">
        <v>145</v>
      </c>
      <c r="F48" s="81">
        <v>0</v>
      </c>
      <c r="G48" s="81">
        <v>734.64</v>
      </c>
    </row>
    <row r="49" spans="1:7" ht="15.75" customHeight="1">
      <c r="A49" s="127" t="s">
        <v>19</v>
      </c>
      <c r="B49" s="127"/>
      <c r="C49" s="127"/>
      <c r="D49" s="127"/>
      <c r="E49" s="127"/>
      <c r="F49" s="127"/>
      <c r="G49" s="84">
        <v>734.64</v>
      </c>
    </row>
    <row r="50" spans="1:7" ht="15">
      <c r="A50" s="126"/>
      <c r="B50" s="126"/>
      <c r="C50" s="126"/>
      <c r="D50" s="126"/>
      <c r="E50" s="126"/>
      <c r="F50" s="126"/>
      <c r="G50" s="126"/>
    </row>
    <row r="51" spans="1:7" ht="22.5">
      <c r="A51" s="79" t="s">
        <v>174</v>
      </c>
      <c r="B51" s="80" t="s">
        <v>175</v>
      </c>
      <c r="C51" s="80" t="s">
        <v>143</v>
      </c>
      <c r="D51" s="80" t="s">
        <v>176</v>
      </c>
      <c r="E51" s="80" t="s">
        <v>145</v>
      </c>
      <c r="F51" s="81">
        <v>0</v>
      </c>
      <c r="G51" s="82">
        <v>1294.8</v>
      </c>
    </row>
    <row r="52" spans="1:7" ht="15.75" customHeight="1">
      <c r="A52" s="128" t="s">
        <v>19</v>
      </c>
      <c r="B52" s="128"/>
      <c r="C52" s="128"/>
      <c r="D52" s="128"/>
      <c r="E52" s="128"/>
      <c r="F52" s="128"/>
      <c r="G52" s="82">
        <v>1294.8</v>
      </c>
    </row>
    <row r="53" spans="1:7" ht="15">
      <c r="A53" s="126"/>
      <c r="B53" s="126"/>
      <c r="C53" s="126"/>
      <c r="D53" s="126"/>
      <c r="E53" s="126"/>
      <c r="F53" s="126"/>
      <c r="G53" s="126"/>
    </row>
    <row r="54" spans="1:7" ht="15">
      <c r="A54" s="79" t="s">
        <v>177</v>
      </c>
      <c r="B54" s="80" t="s">
        <v>178</v>
      </c>
      <c r="C54" s="80" t="s">
        <v>143</v>
      </c>
      <c r="D54" s="80" t="s">
        <v>144</v>
      </c>
      <c r="E54" s="80" t="s">
        <v>145</v>
      </c>
      <c r="F54" s="81">
        <v>0</v>
      </c>
      <c r="G54" s="82">
        <v>1386.8</v>
      </c>
    </row>
    <row r="55" spans="1:7" ht="15.75" customHeight="1">
      <c r="A55" s="127" t="s">
        <v>19</v>
      </c>
      <c r="B55" s="127"/>
      <c r="C55" s="127"/>
      <c r="D55" s="127"/>
      <c r="E55" s="127"/>
      <c r="F55" s="127"/>
      <c r="G55" s="83">
        <v>1386.8</v>
      </c>
    </row>
    <row r="56" spans="1:7" ht="15">
      <c r="A56" s="126"/>
      <c r="B56" s="126"/>
      <c r="C56" s="126"/>
      <c r="D56" s="126"/>
      <c r="E56" s="126"/>
      <c r="F56" s="126"/>
      <c r="G56" s="126"/>
    </row>
    <row r="57" spans="1:7" ht="15">
      <c r="A57" s="79" t="s">
        <v>179</v>
      </c>
      <c r="B57" s="80" t="s">
        <v>180</v>
      </c>
      <c r="C57" s="80" t="s">
        <v>143</v>
      </c>
      <c r="D57" s="80" t="s">
        <v>144</v>
      </c>
      <c r="E57" s="80" t="s">
        <v>145</v>
      </c>
      <c r="F57" s="81">
        <v>0</v>
      </c>
      <c r="G57" s="81">
        <v>631.22</v>
      </c>
    </row>
    <row r="58" spans="1:7" ht="15.75" customHeight="1">
      <c r="A58" s="128" t="s">
        <v>19</v>
      </c>
      <c r="B58" s="128"/>
      <c r="C58" s="128"/>
      <c r="D58" s="128"/>
      <c r="E58" s="128"/>
      <c r="F58" s="128"/>
      <c r="G58" s="81">
        <v>631.22</v>
      </c>
    </row>
    <row r="59" spans="1:7" ht="15">
      <c r="A59" s="126"/>
      <c r="B59" s="126"/>
      <c r="C59" s="126"/>
      <c r="D59" s="126"/>
      <c r="E59" s="126"/>
      <c r="F59" s="126"/>
      <c r="G59" s="126"/>
    </row>
    <row r="60" spans="1:7" ht="15">
      <c r="A60" s="79" t="s">
        <v>181</v>
      </c>
      <c r="B60" s="80" t="s">
        <v>182</v>
      </c>
      <c r="C60" s="80" t="s">
        <v>143</v>
      </c>
      <c r="D60" s="80" t="s">
        <v>144</v>
      </c>
      <c r="E60" s="80" t="s">
        <v>145</v>
      </c>
      <c r="F60" s="81">
        <v>0</v>
      </c>
      <c r="G60" s="81">
        <v>967.52</v>
      </c>
    </row>
    <row r="61" spans="1:7" ht="15.75" customHeight="1">
      <c r="A61" s="127" t="s">
        <v>19</v>
      </c>
      <c r="B61" s="127"/>
      <c r="C61" s="127"/>
      <c r="D61" s="127"/>
      <c r="E61" s="127"/>
      <c r="F61" s="127"/>
      <c r="G61" s="84">
        <v>967.52</v>
      </c>
    </row>
    <row r="62" spans="1:7" ht="15">
      <c r="A62" s="126"/>
      <c r="B62" s="126"/>
      <c r="C62" s="126"/>
      <c r="D62" s="126"/>
      <c r="E62" s="126"/>
      <c r="F62" s="126"/>
      <c r="G62" s="126"/>
    </row>
    <row r="63" spans="1:7" ht="15">
      <c r="A63" s="79" t="s">
        <v>183</v>
      </c>
      <c r="B63" s="80" t="s">
        <v>184</v>
      </c>
      <c r="C63" s="80" t="s">
        <v>143</v>
      </c>
      <c r="D63" s="80" t="s">
        <v>153</v>
      </c>
      <c r="E63" s="80" t="s">
        <v>145</v>
      </c>
      <c r="F63" s="81">
        <v>0</v>
      </c>
      <c r="G63" s="81">
        <v>0</v>
      </c>
    </row>
    <row r="64" spans="1:7" ht="15.75" customHeight="1">
      <c r="A64" s="128" t="s">
        <v>19</v>
      </c>
      <c r="B64" s="128"/>
      <c r="C64" s="128"/>
      <c r="D64" s="128"/>
      <c r="E64" s="128"/>
      <c r="F64" s="128"/>
      <c r="G64" s="81">
        <v>0</v>
      </c>
    </row>
    <row r="65" spans="1:7" ht="15">
      <c r="A65" s="126"/>
      <c r="B65" s="126"/>
      <c r="C65" s="126"/>
      <c r="D65" s="126"/>
      <c r="E65" s="126"/>
      <c r="F65" s="126"/>
      <c r="G65" s="126"/>
    </row>
    <row r="66" spans="1:7" ht="22.5">
      <c r="A66" s="79" t="s">
        <v>185</v>
      </c>
      <c r="B66" s="80" t="s">
        <v>186</v>
      </c>
      <c r="C66" s="80" t="s">
        <v>143</v>
      </c>
      <c r="D66" s="80" t="s">
        <v>144</v>
      </c>
      <c r="E66" s="80" t="s">
        <v>145</v>
      </c>
      <c r="F66" s="81">
        <v>0</v>
      </c>
      <c r="G66" s="82">
        <v>1094.2</v>
      </c>
    </row>
    <row r="67" spans="1:7" ht="15.75" customHeight="1">
      <c r="A67" s="127" t="s">
        <v>19</v>
      </c>
      <c r="B67" s="127"/>
      <c r="C67" s="127"/>
      <c r="D67" s="127"/>
      <c r="E67" s="127"/>
      <c r="F67" s="127"/>
      <c r="G67" s="83">
        <v>1094.2</v>
      </c>
    </row>
    <row r="68" spans="1:7" ht="15">
      <c r="A68" s="126"/>
      <c r="B68" s="126"/>
      <c r="C68" s="126"/>
      <c r="D68" s="126"/>
      <c r="E68" s="126"/>
      <c r="F68" s="126"/>
      <c r="G68" s="126"/>
    </row>
    <row r="69" spans="1:7" ht="15">
      <c r="A69" s="79" t="s">
        <v>187</v>
      </c>
      <c r="B69" s="80" t="s">
        <v>188</v>
      </c>
      <c r="C69" s="80" t="s">
        <v>143</v>
      </c>
      <c r="D69" s="80" t="s">
        <v>144</v>
      </c>
      <c r="E69" s="80" t="s">
        <v>145</v>
      </c>
      <c r="F69" s="81">
        <v>0</v>
      </c>
      <c r="G69" s="81">
        <v>964.4</v>
      </c>
    </row>
    <row r="70" spans="1:7" ht="15.75" customHeight="1">
      <c r="A70" s="128" t="s">
        <v>19</v>
      </c>
      <c r="B70" s="128"/>
      <c r="C70" s="128"/>
      <c r="D70" s="128"/>
      <c r="E70" s="128"/>
      <c r="F70" s="128"/>
      <c r="G70" s="81">
        <v>964.4</v>
      </c>
    </row>
    <row r="71" spans="1:7" ht="15">
      <c r="A71" s="126"/>
      <c r="B71" s="126"/>
      <c r="C71" s="126"/>
      <c r="D71" s="126"/>
      <c r="E71" s="126"/>
      <c r="F71" s="126"/>
      <c r="G71" s="126"/>
    </row>
    <row r="72" spans="1:7" ht="22.5">
      <c r="A72" s="79" t="s">
        <v>189</v>
      </c>
      <c r="B72" s="80" t="s">
        <v>190</v>
      </c>
      <c r="C72" s="80" t="s">
        <v>143</v>
      </c>
      <c r="D72" s="80" t="s">
        <v>144</v>
      </c>
      <c r="E72" s="80" t="s">
        <v>145</v>
      </c>
      <c r="F72" s="81">
        <v>0</v>
      </c>
      <c r="G72" s="81">
        <v>964.4</v>
      </c>
    </row>
    <row r="73" spans="1:7" ht="15.75" customHeight="1">
      <c r="A73" s="127" t="s">
        <v>19</v>
      </c>
      <c r="B73" s="127"/>
      <c r="C73" s="127"/>
      <c r="D73" s="127"/>
      <c r="E73" s="127"/>
      <c r="F73" s="127"/>
      <c r="G73" s="84">
        <v>964.4</v>
      </c>
    </row>
    <row r="74" spans="1:7" ht="15">
      <c r="A74" s="126"/>
      <c r="B74" s="126"/>
      <c r="C74" s="126"/>
      <c r="D74" s="126"/>
      <c r="E74" s="126"/>
      <c r="F74" s="126"/>
      <c r="G74" s="126"/>
    </row>
    <row r="75" spans="1:7" ht="15">
      <c r="A75" s="79" t="s">
        <v>191</v>
      </c>
      <c r="B75" s="80" t="s">
        <v>192</v>
      </c>
      <c r="C75" s="80" t="s">
        <v>143</v>
      </c>
      <c r="D75" s="80" t="s">
        <v>144</v>
      </c>
      <c r="E75" s="80" t="s">
        <v>145</v>
      </c>
      <c r="F75" s="81">
        <v>0</v>
      </c>
      <c r="G75" s="81">
        <v>318.86</v>
      </c>
    </row>
    <row r="76" spans="1:7" ht="15.75" customHeight="1">
      <c r="A76" s="128" t="s">
        <v>19</v>
      </c>
      <c r="B76" s="128"/>
      <c r="C76" s="128"/>
      <c r="D76" s="128"/>
      <c r="E76" s="128"/>
      <c r="F76" s="128"/>
      <c r="G76" s="81">
        <v>318.86</v>
      </c>
    </row>
    <row r="77" spans="1:7" ht="15">
      <c r="A77" s="126"/>
      <c r="B77" s="126"/>
      <c r="C77" s="126"/>
      <c r="D77" s="126"/>
      <c r="E77" s="126"/>
      <c r="F77" s="126"/>
      <c r="G77" s="126"/>
    </row>
    <row r="78" spans="1:7" ht="15.75" customHeight="1">
      <c r="A78" s="79" t="s">
        <v>193</v>
      </c>
      <c r="B78" s="80" t="s">
        <v>194</v>
      </c>
      <c r="C78" s="80" t="s">
        <v>143</v>
      </c>
      <c r="D78" s="80" t="s">
        <v>176</v>
      </c>
      <c r="E78" s="80" t="s">
        <v>145</v>
      </c>
      <c r="F78" s="81">
        <v>935.24</v>
      </c>
      <c r="G78" s="81">
        <v>0</v>
      </c>
    </row>
    <row r="79" spans="1:7" ht="15.75" customHeight="1">
      <c r="A79" s="127" t="s">
        <v>19</v>
      </c>
      <c r="B79" s="127"/>
      <c r="C79" s="127"/>
      <c r="D79" s="127"/>
      <c r="E79" s="127"/>
      <c r="F79" s="127"/>
      <c r="G79" s="84">
        <v>935.24</v>
      </c>
    </row>
    <row r="80" spans="1:7" ht="15">
      <c r="A80" s="126"/>
      <c r="B80" s="126"/>
      <c r="C80" s="126"/>
      <c r="D80" s="126"/>
      <c r="E80" s="126"/>
      <c r="F80" s="126"/>
      <c r="G80" s="126"/>
    </row>
    <row r="81" spans="1:7" ht="22.5">
      <c r="A81" s="79" t="s">
        <v>195</v>
      </c>
      <c r="B81" s="80" t="s">
        <v>196</v>
      </c>
      <c r="C81" s="80" t="s">
        <v>143</v>
      </c>
      <c r="D81" s="80" t="s">
        <v>144</v>
      </c>
      <c r="E81" s="80" t="s">
        <v>145</v>
      </c>
      <c r="F81" s="81">
        <v>0</v>
      </c>
      <c r="G81" s="81">
        <v>787.4</v>
      </c>
    </row>
    <row r="82" spans="1:7" ht="15.75" customHeight="1">
      <c r="A82" s="128" t="s">
        <v>19</v>
      </c>
      <c r="B82" s="128"/>
      <c r="C82" s="128"/>
      <c r="D82" s="128"/>
      <c r="E82" s="128"/>
      <c r="F82" s="128"/>
      <c r="G82" s="81">
        <v>787.4</v>
      </c>
    </row>
    <row r="83" spans="1:7" ht="15">
      <c r="A83" s="126"/>
      <c r="B83" s="126"/>
      <c r="C83" s="126"/>
      <c r="D83" s="126"/>
      <c r="E83" s="126"/>
      <c r="F83" s="126"/>
      <c r="G83" s="126"/>
    </row>
    <row r="84" spans="1:7" ht="22.5">
      <c r="A84" s="79" t="s">
        <v>197</v>
      </c>
      <c r="B84" s="80" t="s">
        <v>173</v>
      </c>
      <c r="C84" s="80" t="s">
        <v>143</v>
      </c>
      <c r="D84" s="80" t="s">
        <v>144</v>
      </c>
      <c r="E84" s="80" t="s">
        <v>145</v>
      </c>
      <c r="F84" s="81">
        <v>0</v>
      </c>
      <c r="G84" s="81">
        <v>755.12</v>
      </c>
    </row>
    <row r="85" spans="1:7" ht="15.75" customHeight="1">
      <c r="A85" s="127" t="s">
        <v>19</v>
      </c>
      <c r="B85" s="127"/>
      <c r="C85" s="127"/>
      <c r="D85" s="127"/>
      <c r="E85" s="127"/>
      <c r="F85" s="127"/>
      <c r="G85" s="84">
        <v>755.12</v>
      </c>
    </row>
    <row r="86" spans="1:7" ht="15">
      <c r="A86" s="126"/>
      <c r="B86" s="126"/>
      <c r="C86" s="126"/>
      <c r="D86" s="126"/>
      <c r="E86" s="126"/>
      <c r="F86" s="126"/>
      <c r="G86" s="126"/>
    </row>
    <row r="87" spans="1:7" ht="22.5">
      <c r="A87" s="79" t="s">
        <v>198</v>
      </c>
      <c r="B87" s="80" t="s">
        <v>199</v>
      </c>
      <c r="C87" s="80" t="s">
        <v>143</v>
      </c>
      <c r="D87" s="80" t="s">
        <v>176</v>
      </c>
      <c r="E87" s="80" t="s">
        <v>145</v>
      </c>
      <c r="F87" s="81">
        <v>893.6</v>
      </c>
      <c r="G87" s="81">
        <v>0</v>
      </c>
    </row>
    <row r="88" spans="1:7" ht="15.75" customHeight="1">
      <c r="A88" s="128" t="s">
        <v>19</v>
      </c>
      <c r="B88" s="128"/>
      <c r="C88" s="128"/>
      <c r="D88" s="128"/>
      <c r="E88" s="128"/>
      <c r="F88" s="128"/>
      <c r="G88" s="81">
        <v>893.6</v>
      </c>
    </row>
    <row r="89" spans="1:7" ht="15">
      <c r="A89" s="126"/>
      <c r="B89" s="126"/>
      <c r="C89" s="126"/>
      <c r="D89" s="126"/>
      <c r="E89" s="126"/>
      <c r="F89" s="126"/>
      <c r="G89" s="126"/>
    </row>
    <row r="90" spans="1:7" ht="15">
      <c r="A90" s="79" t="s">
        <v>200</v>
      </c>
      <c r="B90" s="80" t="s">
        <v>201</v>
      </c>
      <c r="C90" s="80" t="s">
        <v>143</v>
      </c>
      <c r="D90" s="80" t="s">
        <v>144</v>
      </c>
      <c r="E90" s="80" t="s">
        <v>145</v>
      </c>
      <c r="F90" s="81">
        <v>0</v>
      </c>
      <c r="G90" s="81">
        <v>787.4</v>
      </c>
    </row>
    <row r="91" spans="1:7" ht="15.75" customHeight="1">
      <c r="A91" s="127" t="s">
        <v>19</v>
      </c>
      <c r="B91" s="127"/>
      <c r="C91" s="127"/>
      <c r="D91" s="127"/>
      <c r="E91" s="127"/>
      <c r="F91" s="127"/>
      <c r="G91" s="84">
        <v>787.4</v>
      </c>
    </row>
    <row r="92" spans="1:7" ht="15">
      <c r="A92" s="126"/>
      <c r="B92" s="126"/>
      <c r="C92" s="126"/>
      <c r="D92" s="126"/>
      <c r="E92" s="126"/>
      <c r="F92" s="126"/>
      <c r="G92" s="126"/>
    </row>
    <row r="93" spans="1:7" ht="15">
      <c r="A93" s="79" t="s">
        <v>202</v>
      </c>
      <c r="B93" s="80" t="s">
        <v>203</v>
      </c>
      <c r="C93" s="80" t="s">
        <v>143</v>
      </c>
      <c r="D93" s="80" t="s">
        <v>144</v>
      </c>
      <c r="E93" s="80" t="s">
        <v>145</v>
      </c>
      <c r="F93" s="81">
        <v>0</v>
      </c>
      <c r="G93" s="81">
        <v>755.12</v>
      </c>
    </row>
    <row r="94" spans="1:7" ht="15.75" customHeight="1">
      <c r="A94" s="128" t="s">
        <v>19</v>
      </c>
      <c r="B94" s="128"/>
      <c r="C94" s="128"/>
      <c r="D94" s="128"/>
      <c r="E94" s="128"/>
      <c r="F94" s="128"/>
      <c r="G94" s="81">
        <v>755.12</v>
      </c>
    </row>
    <row r="95" spans="1:7" ht="15">
      <c r="A95" s="126"/>
      <c r="B95" s="126"/>
      <c r="C95" s="126"/>
      <c r="D95" s="126"/>
      <c r="E95" s="126"/>
      <c r="F95" s="126"/>
      <c r="G95" s="126"/>
    </row>
    <row r="96" spans="1:7" ht="22.5">
      <c r="A96" s="79" t="s">
        <v>204</v>
      </c>
      <c r="B96" s="80" t="s">
        <v>203</v>
      </c>
      <c r="C96" s="80" t="s">
        <v>143</v>
      </c>
      <c r="D96" s="80" t="s">
        <v>176</v>
      </c>
      <c r="E96" s="80" t="s">
        <v>145</v>
      </c>
      <c r="F96" s="81">
        <v>0</v>
      </c>
      <c r="G96" s="81">
        <v>631.22</v>
      </c>
    </row>
    <row r="97" spans="1:7" ht="15.75" customHeight="1">
      <c r="A97" s="127" t="s">
        <v>19</v>
      </c>
      <c r="B97" s="127"/>
      <c r="C97" s="127"/>
      <c r="D97" s="127"/>
      <c r="E97" s="127"/>
      <c r="F97" s="127"/>
      <c r="G97" s="84">
        <v>631.22</v>
      </c>
    </row>
    <row r="98" spans="1:7" ht="15">
      <c r="A98" s="126"/>
      <c r="B98" s="126"/>
      <c r="C98" s="126"/>
      <c r="D98" s="126"/>
      <c r="E98" s="126"/>
      <c r="F98" s="126"/>
      <c r="G98" s="126"/>
    </row>
    <row r="99" spans="1:7" ht="15">
      <c r="A99" s="79" t="s">
        <v>205</v>
      </c>
      <c r="B99" s="80" t="s">
        <v>165</v>
      </c>
      <c r="C99" s="80" t="s">
        <v>143</v>
      </c>
      <c r="D99" s="80" t="s">
        <v>144</v>
      </c>
      <c r="E99" s="80" t="s">
        <v>145</v>
      </c>
      <c r="F99" s="81">
        <v>0</v>
      </c>
      <c r="G99" s="81">
        <v>584.36</v>
      </c>
    </row>
    <row r="100" spans="1:7" ht="15.75" customHeight="1">
      <c r="A100" s="128" t="s">
        <v>19</v>
      </c>
      <c r="B100" s="128"/>
      <c r="C100" s="128"/>
      <c r="D100" s="128"/>
      <c r="E100" s="128"/>
      <c r="F100" s="128"/>
      <c r="G100" s="81">
        <v>584.36</v>
      </c>
    </row>
    <row r="101" spans="1:7" ht="15">
      <c r="A101" s="126"/>
      <c r="B101" s="126"/>
      <c r="C101" s="126"/>
      <c r="D101" s="126"/>
      <c r="E101" s="126"/>
      <c r="F101" s="126"/>
      <c r="G101" s="126"/>
    </row>
    <row r="102" spans="1:7" ht="22.5">
      <c r="A102" s="79" t="s">
        <v>206</v>
      </c>
      <c r="B102" s="80" t="s">
        <v>163</v>
      </c>
      <c r="C102" s="80" t="s">
        <v>143</v>
      </c>
      <c r="D102" s="80" t="s">
        <v>144</v>
      </c>
      <c r="E102" s="80" t="s">
        <v>145</v>
      </c>
      <c r="F102" s="81">
        <v>0</v>
      </c>
      <c r="G102" s="81">
        <v>563.54</v>
      </c>
    </row>
    <row r="103" spans="1:7" ht="15.75" customHeight="1">
      <c r="A103" s="127" t="s">
        <v>19</v>
      </c>
      <c r="B103" s="127"/>
      <c r="C103" s="127"/>
      <c r="D103" s="127"/>
      <c r="E103" s="127"/>
      <c r="F103" s="127"/>
      <c r="G103" s="84">
        <v>563.54</v>
      </c>
    </row>
    <row r="104" spans="1:7" ht="15">
      <c r="A104" s="126"/>
      <c r="B104" s="126"/>
      <c r="C104" s="126"/>
      <c r="D104" s="126"/>
      <c r="E104" s="126"/>
      <c r="F104" s="126"/>
      <c r="G104" s="126"/>
    </row>
    <row r="105" spans="1:7" ht="15">
      <c r="A105" s="79" t="s">
        <v>207</v>
      </c>
      <c r="B105" s="80" t="s">
        <v>208</v>
      </c>
      <c r="C105" s="80" t="s">
        <v>143</v>
      </c>
      <c r="D105" s="80" t="s">
        <v>144</v>
      </c>
      <c r="E105" s="80" t="s">
        <v>145</v>
      </c>
      <c r="F105" s="81">
        <v>0</v>
      </c>
      <c r="G105" s="81">
        <v>652.04</v>
      </c>
    </row>
    <row r="106" spans="1:7" ht="15.75" customHeight="1">
      <c r="A106" s="128" t="s">
        <v>19</v>
      </c>
      <c r="B106" s="128"/>
      <c r="C106" s="128"/>
      <c r="D106" s="128"/>
      <c r="E106" s="128"/>
      <c r="F106" s="128"/>
      <c r="G106" s="81">
        <v>652.04</v>
      </c>
    </row>
    <row r="107" spans="1:7" ht="15">
      <c r="A107" s="126"/>
      <c r="B107" s="126"/>
      <c r="C107" s="126"/>
      <c r="D107" s="126"/>
      <c r="E107" s="126"/>
      <c r="F107" s="126"/>
      <c r="G107" s="126"/>
    </row>
    <row r="108" spans="1:7" ht="22.5">
      <c r="A108" s="79" t="s">
        <v>209</v>
      </c>
      <c r="B108" s="80" t="s">
        <v>210</v>
      </c>
      <c r="C108" s="80" t="s">
        <v>143</v>
      </c>
      <c r="D108" s="80" t="s">
        <v>176</v>
      </c>
      <c r="E108" s="80" t="s">
        <v>145</v>
      </c>
      <c r="F108" s="81">
        <v>0</v>
      </c>
      <c r="G108" s="81">
        <v>787.4</v>
      </c>
    </row>
    <row r="109" spans="1:7" ht="15.75" customHeight="1">
      <c r="A109" s="127" t="s">
        <v>19</v>
      </c>
      <c r="B109" s="127"/>
      <c r="C109" s="127"/>
      <c r="D109" s="127"/>
      <c r="E109" s="127"/>
      <c r="F109" s="127"/>
      <c r="G109" s="84">
        <v>787.4</v>
      </c>
    </row>
    <row r="110" spans="1:7" ht="15">
      <c r="A110" s="126"/>
      <c r="B110" s="126"/>
      <c r="C110" s="126"/>
      <c r="D110" s="126"/>
      <c r="E110" s="126"/>
      <c r="F110" s="126"/>
      <c r="G110" s="126"/>
    </row>
    <row r="111" spans="1:7" ht="15">
      <c r="A111" s="79" t="s">
        <v>211</v>
      </c>
      <c r="B111" s="80" t="s">
        <v>184</v>
      </c>
      <c r="C111" s="80" t="s">
        <v>143</v>
      </c>
      <c r="D111" s="80" t="s">
        <v>144</v>
      </c>
      <c r="E111" s="80" t="s">
        <v>145</v>
      </c>
      <c r="F111" s="81">
        <v>0</v>
      </c>
      <c r="G111" s="81">
        <v>672.86</v>
      </c>
    </row>
    <row r="112" spans="1:7" ht="15.75" customHeight="1">
      <c r="A112" s="128" t="s">
        <v>19</v>
      </c>
      <c r="B112" s="128"/>
      <c r="C112" s="128"/>
      <c r="D112" s="128"/>
      <c r="E112" s="128"/>
      <c r="F112" s="128"/>
      <c r="G112" s="81">
        <v>672.86</v>
      </c>
    </row>
    <row r="113" spans="1:7" ht="15">
      <c r="A113" s="126"/>
      <c r="B113" s="126"/>
      <c r="C113" s="126"/>
      <c r="D113" s="126"/>
      <c r="E113" s="126"/>
      <c r="F113" s="126"/>
      <c r="G113" s="126"/>
    </row>
    <row r="114" spans="1:7" ht="22.5">
      <c r="A114" s="79" t="s">
        <v>212</v>
      </c>
      <c r="B114" s="80" t="s">
        <v>213</v>
      </c>
      <c r="C114" s="80" t="s">
        <v>143</v>
      </c>
      <c r="D114" s="80" t="s">
        <v>176</v>
      </c>
      <c r="E114" s="80" t="s">
        <v>145</v>
      </c>
      <c r="F114" s="81">
        <v>999.8</v>
      </c>
      <c r="G114" s="81">
        <v>0</v>
      </c>
    </row>
    <row r="115" spans="1:7" ht="15.75" customHeight="1">
      <c r="A115" s="127" t="s">
        <v>19</v>
      </c>
      <c r="B115" s="127"/>
      <c r="C115" s="127"/>
      <c r="D115" s="127"/>
      <c r="E115" s="127"/>
      <c r="F115" s="127"/>
      <c r="G115" s="84">
        <v>999.8</v>
      </c>
    </row>
    <row r="116" spans="1:7" ht="15">
      <c r="A116" s="126"/>
      <c r="B116" s="126"/>
      <c r="C116" s="126"/>
      <c r="D116" s="126"/>
      <c r="E116" s="126"/>
      <c r="F116" s="126"/>
      <c r="G116" s="126"/>
    </row>
    <row r="117" spans="1:7" ht="22.5">
      <c r="A117" s="79" t="s">
        <v>214</v>
      </c>
      <c r="B117" s="80" t="s">
        <v>215</v>
      </c>
      <c r="C117" s="80" t="s">
        <v>143</v>
      </c>
      <c r="D117" s="80" t="s">
        <v>176</v>
      </c>
      <c r="E117" s="80" t="s">
        <v>145</v>
      </c>
      <c r="F117" s="81">
        <v>0</v>
      </c>
      <c r="G117" s="81">
        <v>829.04</v>
      </c>
    </row>
    <row r="118" spans="1:7" ht="15.75" customHeight="1">
      <c r="A118" s="128" t="s">
        <v>19</v>
      </c>
      <c r="B118" s="128"/>
      <c r="C118" s="128"/>
      <c r="D118" s="128"/>
      <c r="E118" s="128"/>
      <c r="F118" s="128"/>
      <c r="G118" s="81">
        <v>829.04</v>
      </c>
    </row>
    <row r="119" spans="1:7" ht="15">
      <c r="A119" s="126"/>
      <c r="B119" s="126"/>
      <c r="C119" s="126"/>
      <c r="D119" s="126"/>
      <c r="E119" s="126"/>
      <c r="F119" s="126"/>
      <c r="G119" s="126"/>
    </row>
    <row r="120" spans="1:7" ht="22.5">
      <c r="A120" s="79" t="s">
        <v>216</v>
      </c>
      <c r="B120" s="80" t="s">
        <v>161</v>
      </c>
      <c r="C120" s="80" t="s">
        <v>143</v>
      </c>
      <c r="D120" s="80" t="s">
        <v>176</v>
      </c>
      <c r="E120" s="80" t="s">
        <v>145</v>
      </c>
      <c r="F120" s="81">
        <v>914.42</v>
      </c>
      <c r="G120" s="81">
        <v>0</v>
      </c>
    </row>
    <row r="121" spans="1:7" ht="15.75" customHeight="1">
      <c r="A121" s="127" t="s">
        <v>19</v>
      </c>
      <c r="B121" s="127"/>
      <c r="C121" s="127"/>
      <c r="D121" s="127"/>
      <c r="E121" s="127"/>
      <c r="F121" s="127"/>
      <c r="G121" s="84">
        <v>914.42</v>
      </c>
    </row>
    <row r="122" spans="1:7" ht="15">
      <c r="A122" s="126"/>
      <c r="B122" s="126"/>
      <c r="C122" s="126"/>
      <c r="D122" s="126"/>
      <c r="E122" s="126"/>
      <c r="F122" s="126"/>
      <c r="G122" s="126"/>
    </row>
    <row r="123" spans="1:7" ht="22.5">
      <c r="A123" s="79" t="s">
        <v>217</v>
      </c>
      <c r="B123" s="80" t="s">
        <v>218</v>
      </c>
      <c r="C123" s="80" t="s">
        <v>143</v>
      </c>
      <c r="D123" s="80" t="s">
        <v>176</v>
      </c>
      <c r="E123" s="80" t="s">
        <v>145</v>
      </c>
      <c r="F123" s="82">
        <v>1224</v>
      </c>
      <c r="G123" s="81">
        <v>0</v>
      </c>
    </row>
    <row r="124" spans="1:7" ht="15.75" customHeight="1">
      <c r="A124" s="128" t="s">
        <v>19</v>
      </c>
      <c r="B124" s="128"/>
      <c r="C124" s="128"/>
      <c r="D124" s="128"/>
      <c r="E124" s="128"/>
      <c r="F124" s="128"/>
      <c r="G124" s="82">
        <v>1224</v>
      </c>
    </row>
    <row r="125" spans="1:7" ht="15">
      <c r="A125" s="126"/>
      <c r="B125" s="126"/>
      <c r="C125" s="126"/>
      <c r="D125" s="126"/>
      <c r="E125" s="126"/>
      <c r="F125" s="126"/>
      <c r="G125" s="126"/>
    </row>
    <row r="126" spans="1:7" ht="22.5">
      <c r="A126" s="79" t="s">
        <v>219</v>
      </c>
      <c r="B126" s="80" t="s">
        <v>147</v>
      </c>
      <c r="C126" s="80" t="s">
        <v>143</v>
      </c>
      <c r="D126" s="80" t="s">
        <v>176</v>
      </c>
      <c r="E126" s="80" t="s">
        <v>145</v>
      </c>
      <c r="F126" s="81">
        <v>0</v>
      </c>
      <c r="G126" s="81">
        <v>475.04</v>
      </c>
    </row>
    <row r="127" spans="1:7" ht="15.75" customHeight="1">
      <c r="A127" s="127" t="s">
        <v>19</v>
      </c>
      <c r="B127" s="127"/>
      <c r="C127" s="127"/>
      <c r="D127" s="127"/>
      <c r="E127" s="127"/>
      <c r="F127" s="127"/>
      <c r="G127" s="84">
        <v>475.04</v>
      </c>
    </row>
    <row r="128" spans="1:7" ht="15">
      <c r="A128" s="126"/>
      <c r="B128" s="126"/>
      <c r="C128" s="126"/>
      <c r="D128" s="126"/>
      <c r="E128" s="126"/>
      <c r="F128" s="126"/>
      <c r="G128" s="126"/>
    </row>
    <row r="129" spans="1:7" ht="22.5">
      <c r="A129" s="79" t="s">
        <v>220</v>
      </c>
      <c r="B129" s="80" t="s">
        <v>180</v>
      </c>
      <c r="C129" s="80" t="s">
        <v>143</v>
      </c>
      <c r="D129" s="80" t="s">
        <v>176</v>
      </c>
      <c r="E129" s="80" t="s">
        <v>145</v>
      </c>
      <c r="F129" s="81">
        <v>584.36</v>
      </c>
      <c r="G129" s="81">
        <v>0</v>
      </c>
    </row>
    <row r="130" spans="1:7" ht="15.75" customHeight="1">
      <c r="A130" s="128" t="s">
        <v>19</v>
      </c>
      <c r="B130" s="128"/>
      <c r="C130" s="128"/>
      <c r="D130" s="128"/>
      <c r="E130" s="128"/>
      <c r="F130" s="128"/>
      <c r="G130" s="81">
        <v>584.36</v>
      </c>
    </row>
    <row r="131" spans="1:7" ht="15">
      <c r="A131" s="126"/>
      <c r="B131" s="126"/>
      <c r="C131" s="126"/>
      <c r="D131" s="126"/>
      <c r="E131" s="126"/>
      <c r="F131" s="126"/>
      <c r="G131" s="126"/>
    </row>
    <row r="132" spans="1:7" ht="22.5">
      <c r="A132" s="79" t="s">
        <v>221</v>
      </c>
      <c r="B132" s="80" t="s">
        <v>161</v>
      </c>
      <c r="C132" s="80" t="s">
        <v>143</v>
      </c>
      <c r="D132" s="80" t="s">
        <v>176</v>
      </c>
      <c r="E132" s="80" t="s">
        <v>145</v>
      </c>
      <c r="F132" s="81">
        <v>652.04</v>
      </c>
      <c r="G132" s="81">
        <v>0</v>
      </c>
    </row>
    <row r="133" spans="1:7" ht="15.75" customHeight="1">
      <c r="A133" s="127" t="s">
        <v>19</v>
      </c>
      <c r="B133" s="127"/>
      <c r="C133" s="127"/>
      <c r="D133" s="127"/>
      <c r="E133" s="127"/>
      <c r="F133" s="127"/>
      <c r="G133" s="84">
        <v>652.04</v>
      </c>
    </row>
    <row r="134" spans="1:7" ht="15">
      <c r="A134" s="126"/>
      <c r="B134" s="126"/>
      <c r="C134" s="126"/>
      <c r="D134" s="126"/>
      <c r="E134" s="126"/>
      <c r="F134" s="126"/>
      <c r="G134" s="126"/>
    </row>
    <row r="135" spans="1:7" ht="22.5">
      <c r="A135" s="79" t="s">
        <v>222</v>
      </c>
      <c r="B135" s="80" t="s">
        <v>223</v>
      </c>
      <c r="C135" s="80" t="s">
        <v>143</v>
      </c>
      <c r="D135" s="80" t="s">
        <v>176</v>
      </c>
      <c r="E135" s="80" t="s">
        <v>145</v>
      </c>
      <c r="F135" s="81">
        <v>652.04</v>
      </c>
      <c r="G135" s="81">
        <v>0</v>
      </c>
    </row>
    <row r="136" spans="1:7" ht="15.75" customHeight="1">
      <c r="A136" s="128" t="s">
        <v>19</v>
      </c>
      <c r="B136" s="128"/>
      <c r="C136" s="128"/>
      <c r="D136" s="128"/>
      <c r="E136" s="128"/>
      <c r="F136" s="128"/>
      <c r="G136" s="81">
        <v>652.04</v>
      </c>
    </row>
    <row r="137" spans="1:7" ht="15">
      <c r="A137" s="126"/>
      <c r="B137" s="126"/>
      <c r="C137" s="126"/>
      <c r="D137" s="126"/>
      <c r="E137" s="126"/>
      <c r="F137" s="126"/>
      <c r="G137" s="126"/>
    </row>
    <row r="138" spans="1:7" ht="22.5">
      <c r="A138" s="79" t="s">
        <v>224</v>
      </c>
      <c r="B138" s="80" t="s">
        <v>159</v>
      </c>
      <c r="C138" s="80" t="s">
        <v>143</v>
      </c>
      <c r="D138" s="80" t="s">
        <v>176</v>
      </c>
      <c r="E138" s="80" t="s">
        <v>145</v>
      </c>
      <c r="F138" s="81">
        <v>652.04</v>
      </c>
      <c r="G138" s="81">
        <v>0</v>
      </c>
    </row>
    <row r="139" spans="1:7" ht="15.75" customHeight="1">
      <c r="A139" s="127" t="s">
        <v>19</v>
      </c>
      <c r="B139" s="127"/>
      <c r="C139" s="127"/>
      <c r="D139" s="127"/>
      <c r="E139" s="127"/>
      <c r="F139" s="127"/>
      <c r="G139" s="84">
        <v>652.04</v>
      </c>
    </row>
    <row r="140" spans="1:7" ht="15">
      <c r="A140" s="126"/>
      <c r="B140" s="126"/>
      <c r="C140" s="126"/>
      <c r="D140" s="126"/>
      <c r="E140" s="126"/>
      <c r="F140" s="126"/>
      <c r="G140" s="126"/>
    </row>
    <row r="141" spans="1:7" ht="22.5">
      <c r="A141" s="79" t="s">
        <v>225</v>
      </c>
      <c r="B141" s="80" t="s">
        <v>178</v>
      </c>
      <c r="C141" s="80" t="s">
        <v>143</v>
      </c>
      <c r="D141" s="80" t="s">
        <v>176</v>
      </c>
      <c r="E141" s="80" t="s">
        <v>145</v>
      </c>
      <c r="F141" s="81">
        <v>984.29</v>
      </c>
      <c r="G141" s="81">
        <v>0</v>
      </c>
    </row>
    <row r="142" spans="1:7" ht="15.75" customHeight="1">
      <c r="A142" s="128" t="s">
        <v>19</v>
      </c>
      <c r="B142" s="128"/>
      <c r="C142" s="128"/>
      <c r="D142" s="128"/>
      <c r="E142" s="128"/>
      <c r="F142" s="128"/>
      <c r="G142" s="81">
        <v>984.29</v>
      </c>
    </row>
    <row r="143" spans="1:7" ht="15">
      <c r="A143" s="126"/>
      <c r="B143" s="126"/>
      <c r="C143" s="126"/>
      <c r="D143" s="126"/>
      <c r="E143" s="126"/>
      <c r="F143" s="126"/>
      <c r="G143" s="126"/>
    </row>
    <row r="144" spans="1:7" ht="22.5">
      <c r="A144" s="79" t="s">
        <v>226</v>
      </c>
      <c r="B144" s="80" t="s">
        <v>163</v>
      </c>
      <c r="C144" s="80" t="s">
        <v>143</v>
      </c>
      <c r="D144" s="80" t="s">
        <v>176</v>
      </c>
      <c r="E144" s="80" t="s">
        <v>145</v>
      </c>
      <c r="F144" s="81">
        <v>829.04</v>
      </c>
      <c r="G144" s="81">
        <v>0</v>
      </c>
    </row>
    <row r="145" spans="1:7" ht="15.75" customHeight="1">
      <c r="A145" s="127" t="s">
        <v>19</v>
      </c>
      <c r="B145" s="127"/>
      <c r="C145" s="127"/>
      <c r="D145" s="127"/>
      <c r="E145" s="127"/>
      <c r="F145" s="127"/>
      <c r="G145" s="84">
        <v>829.04</v>
      </c>
    </row>
    <row r="146" spans="1:7" ht="15">
      <c r="A146" s="126"/>
      <c r="B146" s="126"/>
      <c r="C146" s="126"/>
      <c r="D146" s="126"/>
      <c r="E146" s="126"/>
      <c r="F146" s="126"/>
      <c r="G146" s="126"/>
    </row>
    <row r="147" spans="1:7" ht="15.75" customHeight="1">
      <c r="A147" s="127" t="s">
        <v>227</v>
      </c>
      <c r="B147" s="127"/>
      <c r="C147" s="127"/>
      <c r="D147" s="127"/>
      <c r="E147" s="127"/>
      <c r="F147" s="127"/>
      <c r="G147" s="85">
        <v>36745.19</v>
      </c>
    </row>
  </sheetData>
  <sheetProtection selectLockedCells="1" selectUnlockedCells="1"/>
  <mergeCells count="98">
    <mergeCell ref="A1:G1"/>
    <mergeCell ref="A4:F4"/>
    <mergeCell ref="A5:G5"/>
    <mergeCell ref="A7:F7"/>
    <mergeCell ref="A8:G8"/>
    <mergeCell ref="A10:F10"/>
    <mergeCell ref="A11:G11"/>
    <mergeCell ref="A13:F13"/>
    <mergeCell ref="A14:G14"/>
    <mergeCell ref="A16:F16"/>
    <mergeCell ref="A17:G17"/>
    <mergeCell ref="A19:F19"/>
    <mergeCell ref="A20:G20"/>
    <mergeCell ref="A22:F22"/>
    <mergeCell ref="A23:G23"/>
    <mergeCell ref="A25:F25"/>
    <mergeCell ref="A26:G26"/>
    <mergeCell ref="A28:F28"/>
    <mergeCell ref="A29:G29"/>
    <mergeCell ref="A31:F31"/>
    <mergeCell ref="A32:G32"/>
    <mergeCell ref="A34:F34"/>
    <mergeCell ref="A35:G35"/>
    <mergeCell ref="A37:F37"/>
    <mergeCell ref="A38:G38"/>
    <mergeCell ref="A40:F40"/>
    <mergeCell ref="A41:G41"/>
    <mergeCell ref="A43:F43"/>
    <mergeCell ref="A44:G44"/>
    <mergeCell ref="A46:F46"/>
    <mergeCell ref="A47:G47"/>
    <mergeCell ref="A49:F49"/>
    <mergeCell ref="A50:G50"/>
    <mergeCell ref="A52:F52"/>
    <mergeCell ref="A53:G53"/>
    <mergeCell ref="A55:F55"/>
    <mergeCell ref="A56:G56"/>
    <mergeCell ref="A58:F58"/>
    <mergeCell ref="A59:G59"/>
    <mergeCell ref="A61:F61"/>
    <mergeCell ref="A62:G62"/>
    <mergeCell ref="A64:F64"/>
    <mergeCell ref="A65:G65"/>
    <mergeCell ref="A67:F67"/>
    <mergeCell ref="A68:G68"/>
    <mergeCell ref="A70:F70"/>
    <mergeCell ref="A71:G71"/>
    <mergeCell ref="A73:F73"/>
    <mergeCell ref="A74:G74"/>
    <mergeCell ref="A76:F76"/>
    <mergeCell ref="A77:G77"/>
    <mergeCell ref="A79:F79"/>
    <mergeCell ref="A80:G80"/>
    <mergeCell ref="A82:F82"/>
    <mergeCell ref="A83:G83"/>
    <mergeCell ref="A85:F85"/>
    <mergeCell ref="A86:G86"/>
    <mergeCell ref="A88:F88"/>
    <mergeCell ref="A89:G89"/>
    <mergeCell ref="A91:F91"/>
    <mergeCell ref="A92:G92"/>
    <mergeCell ref="A94:F94"/>
    <mergeCell ref="A95:G95"/>
    <mergeCell ref="A97:F97"/>
    <mergeCell ref="A98:G98"/>
    <mergeCell ref="A100:F100"/>
    <mergeCell ref="A101:G101"/>
    <mergeCell ref="A103:F103"/>
    <mergeCell ref="A104:G104"/>
    <mergeCell ref="A106:F106"/>
    <mergeCell ref="A107:G107"/>
    <mergeCell ref="A109:F109"/>
    <mergeCell ref="A110:G110"/>
    <mergeCell ref="A112:F112"/>
    <mergeCell ref="A113:G113"/>
    <mergeCell ref="A115:F115"/>
    <mergeCell ref="A116:G116"/>
    <mergeCell ref="A118:F118"/>
    <mergeCell ref="A119:G119"/>
    <mergeCell ref="A121:F121"/>
    <mergeCell ref="A122:G122"/>
    <mergeCell ref="A124:F124"/>
    <mergeCell ref="A125:G125"/>
    <mergeCell ref="A127:F127"/>
    <mergeCell ref="A128:G128"/>
    <mergeCell ref="A130:F130"/>
    <mergeCell ref="A131:G131"/>
    <mergeCell ref="A133:F133"/>
    <mergeCell ref="A134:G134"/>
    <mergeCell ref="A136:F136"/>
    <mergeCell ref="A146:G146"/>
    <mergeCell ref="A147:F147"/>
    <mergeCell ref="A137:G137"/>
    <mergeCell ref="A139:F139"/>
    <mergeCell ref="A140:G140"/>
    <mergeCell ref="A142:F142"/>
    <mergeCell ref="A143:G143"/>
    <mergeCell ref="A145:F145"/>
  </mergeCells>
  <hyperlinks>
    <hyperlink ref="A3" r:id="rId1" display="000103/16"/>
    <hyperlink ref="A6" r:id="rId2" display="000429/16"/>
    <hyperlink ref="A9" r:id="rId3" display="000542/16"/>
    <hyperlink ref="A12" r:id="rId4" display="000624/16"/>
    <hyperlink ref="A15" r:id="rId5" display="000698/16"/>
    <hyperlink ref="A18" r:id="rId6" display="000729/16"/>
    <hyperlink ref="A21" r:id="rId7" display="000742/16"/>
    <hyperlink ref="A24" r:id="rId8" display="000764/16"/>
    <hyperlink ref="A27" r:id="rId9" display="000765/16"/>
    <hyperlink ref="A30" r:id="rId10" display="000770/16"/>
    <hyperlink ref="A33" r:id="rId11" display="000771/16"/>
    <hyperlink ref="A36" r:id="rId12" display="000779/16"/>
    <hyperlink ref="A39" r:id="rId13" display="000833/16"/>
    <hyperlink ref="A42" r:id="rId14" display="000837/16"/>
    <hyperlink ref="A45" r:id="rId15" display="000932/16"/>
    <hyperlink ref="A48" r:id="rId16" display="000942/16"/>
    <hyperlink ref="A51" r:id="rId17" display="000952/16"/>
    <hyperlink ref="A54" r:id="rId18" display="000954/16"/>
    <hyperlink ref="A57" r:id="rId19" display="000976/16"/>
    <hyperlink ref="A60" r:id="rId20" display="000996/16"/>
    <hyperlink ref="A63" r:id="rId21" display="001041/16"/>
    <hyperlink ref="A66" r:id="rId22" display="001044/16"/>
    <hyperlink ref="A69" r:id="rId23" display="001098/16"/>
    <hyperlink ref="A72" r:id="rId24" display="001113/16"/>
    <hyperlink ref="A75" r:id="rId25" display="001124/16"/>
    <hyperlink ref="A78" r:id="rId26" display="001125/16"/>
    <hyperlink ref="A81" r:id="rId27" display="001140/16"/>
    <hyperlink ref="A84" r:id="rId28" display="001176/16"/>
    <hyperlink ref="A87" r:id="rId29" display="001338/16"/>
    <hyperlink ref="A90" r:id="rId30" display="001342/16"/>
    <hyperlink ref="A93" r:id="rId31" display="001454/16"/>
    <hyperlink ref="A96" r:id="rId32" display="001455/16"/>
    <hyperlink ref="A99" r:id="rId33" display="001465/16"/>
    <hyperlink ref="A102" r:id="rId34" display="001490/16"/>
    <hyperlink ref="A105" r:id="rId35" display="001613/16"/>
    <hyperlink ref="A108" r:id="rId36" display="001625/16"/>
    <hyperlink ref="A111" r:id="rId37" display="001626/16"/>
    <hyperlink ref="A114" r:id="rId38" display="001650/16"/>
    <hyperlink ref="A117" r:id="rId39" display="001686/16"/>
    <hyperlink ref="A120" r:id="rId40" display="001942/16"/>
    <hyperlink ref="A123" r:id="rId41" display="001943/16"/>
    <hyperlink ref="A126" r:id="rId42" display="001944/16"/>
    <hyperlink ref="A129" r:id="rId43" display="001945/16"/>
    <hyperlink ref="A132" r:id="rId44" display="001963/16"/>
    <hyperlink ref="A135" r:id="rId45" display="001964/16"/>
    <hyperlink ref="A138" r:id="rId46" display="001965/16"/>
    <hyperlink ref="A141" r:id="rId47" display="001987/16"/>
    <hyperlink ref="A144" r:id="rId48" display="001988/16"/>
  </hyperlinks>
  <printOptions/>
  <pageMargins left="0.5118055555555555" right="0.5118055555555555" top="0.7875" bottom="0.78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G17"/>
  <sheetViews>
    <sheetView zoomScalePageLayoutView="0" workbookViewId="0" topLeftCell="A1">
      <selection activeCell="A1" sqref="A1"/>
    </sheetView>
  </sheetViews>
  <sheetFormatPr defaultColWidth="9.140625" defaultRowHeight="15"/>
  <cols>
    <col min="2" max="2" width="20.00390625" style="1" customWidth="1"/>
    <col min="3" max="3" width="55.421875" style="1" customWidth="1"/>
  </cols>
  <sheetData>
    <row r="1" spans="1:7" ht="18">
      <c r="A1" s="77" t="s">
        <v>134</v>
      </c>
      <c r="B1" s="77" t="s">
        <v>135</v>
      </c>
      <c r="C1" s="77" t="s">
        <v>136</v>
      </c>
      <c r="D1" s="77" t="s">
        <v>137</v>
      </c>
      <c r="E1" s="77" t="s">
        <v>138</v>
      </c>
      <c r="F1" s="77" t="s">
        <v>139</v>
      </c>
      <c r="G1" s="77" t="s">
        <v>140</v>
      </c>
    </row>
    <row r="2" spans="1:7" ht="45">
      <c r="A2" s="79" t="s">
        <v>228</v>
      </c>
      <c r="B2" s="80" t="s">
        <v>218</v>
      </c>
      <c r="C2" s="80" t="s">
        <v>229</v>
      </c>
      <c r="D2" s="80" t="s">
        <v>144</v>
      </c>
      <c r="E2" s="80" t="s">
        <v>230</v>
      </c>
      <c r="F2" s="81">
        <v>0</v>
      </c>
      <c r="G2" s="82">
        <v>3255.63</v>
      </c>
    </row>
    <row r="3" spans="1:7" ht="15.75" customHeight="1">
      <c r="A3" s="128" t="s">
        <v>19</v>
      </c>
      <c r="B3" s="128"/>
      <c r="C3" s="128"/>
      <c r="D3" s="128"/>
      <c r="E3" s="128"/>
      <c r="F3" s="128"/>
      <c r="G3" s="82">
        <v>3255.63</v>
      </c>
    </row>
    <row r="4" spans="1:7" ht="15">
      <c r="A4" s="126"/>
      <c r="B4" s="126"/>
      <c r="C4" s="126"/>
      <c r="D4" s="126"/>
      <c r="E4" s="126"/>
      <c r="F4" s="126"/>
      <c r="G4" s="126"/>
    </row>
    <row r="5" spans="1:7" ht="45">
      <c r="A5" s="79" t="s">
        <v>231</v>
      </c>
      <c r="B5" s="80" t="s">
        <v>232</v>
      </c>
      <c r="C5" s="80" t="s">
        <v>229</v>
      </c>
      <c r="D5" s="80" t="s">
        <v>144</v>
      </c>
      <c r="E5" s="80" t="s">
        <v>230</v>
      </c>
      <c r="F5" s="81">
        <v>0</v>
      </c>
      <c r="G5" s="82">
        <v>5251.79</v>
      </c>
    </row>
    <row r="6" spans="1:7" ht="15.75" customHeight="1">
      <c r="A6" s="127" t="s">
        <v>19</v>
      </c>
      <c r="B6" s="127"/>
      <c r="C6" s="127"/>
      <c r="D6" s="127"/>
      <c r="E6" s="127"/>
      <c r="F6" s="127"/>
      <c r="G6" s="83">
        <v>5251.79</v>
      </c>
    </row>
    <row r="7" spans="1:7" ht="15.75" customHeight="1">
      <c r="A7" s="126"/>
      <c r="B7" s="126"/>
      <c r="C7" s="126"/>
      <c r="D7" s="126"/>
      <c r="E7" s="126"/>
      <c r="F7" s="126"/>
      <c r="G7" s="126"/>
    </row>
    <row r="8" spans="1:7" ht="45">
      <c r="A8" s="79" t="s">
        <v>233</v>
      </c>
      <c r="B8" s="80" t="s">
        <v>180</v>
      </c>
      <c r="C8" s="80" t="s">
        <v>229</v>
      </c>
      <c r="D8" s="80" t="s">
        <v>144</v>
      </c>
      <c r="E8" s="80" t="s">
        <v>230</v>
      </c>
      <c r="F8" s="81">
        <v>0</v>
      </c>
      <c r="G8" s="82">
        <v>4697.86</v>
      </c>
    </row>
    <row r="9" spans="1:7" ht="15.75" customHeight="1">
      <c r="A9" s="128" t="s">
        <v>19</v>
      </c>
      <c r="B9" s="128"/>
      <c r="C9" s="128"/>
      <c r="D9" s="128"/>
      <c r="E9" s="128"/>
      <c r="F9" s="128"/>
      <c r="G9" s="82">
        <v>4697.86</v>
      </c>
    </row>
    <row r="10" spans="1:7" ht="15.75" customHeight="1">
      <c r="A10" s="126"/>
      <c r="B10" s="126"/>
      <c r="C10" s="126"/>
      <c r="D10" s="126"/>
      <c r="E10" s="126"/>
      <c r="F10" s="126"/>
      <c r="G10" s="126"/>
    </row>
    <row r="11" spans="1:7" ht="45">
      <c r="A11" s="79" t="s">
        <v>234</v>
      </c>
      <c r="B11" s="80" t="s">
        <v>208</v>
      </c>
      <c r="C11" s="80" t="s">
        <v>229</v>
      </c>
      <c r="D11" s="80" t="s">
        <v>144</v>
      </c>
      <c r="E11" s="80" t="s">
        <v>230</v>
      </c>
      <c r="F11" s="81">
        <v>0</v>
      </c>
      <c r="G11" s="82">
        <v>4717.6</v>
      </c>
    </row>
    <row r="12" spans="1:7" ht="15.75" customHeight="1">
      <c r="A12" s="127" t="s">
        <v>19</v>
      </c>
      <c r="B12" s="127"/>
      <c r="C12" s="127"/>
      <c r="D12" s="127"/>
      <c r="E12" s="127"/>
      <c r="F12" s="127"/>
      <c r="G12" s="83">
        <v>4717.6</v>
      </c>
    </row>
    <row r="13" spans="1:7" ht="15">
      <c r="A13" s="126"/>
      <c r="B13" s="126"/>
      <c r="C13" s="126"/>
      <c r="D13" s="126"/>
      <c r="E13" s="126"/>
      <c r="F13" s="126"/>
      <c r="G13" s="126"/>
    </row>
    <row r="14" spans="1:7" ht="45">
      <c r="A14" s="79" t="s">
        <v>235</v>
      </c>
      <c r="B14" s="80" t="s">
        <v>236</v>
      </c>
      <c r="C14" s="80" t="s">
        <v>229</v>
      </c>
      <c r="D14" s="80" t="s">
        <v>176</v>
      </c>
      <c r="E14" s="80" t="s">
        <v>230</v>
      </c>
      <c r="F14" s="81">
        <v>0</v>
      </c>
      <c r="G14" s="82">
        <v>2266.09</v>
      </c>
    </row>
    <row r="15" spans="1:7" ht="15.75" customHeight="1">
      <c r="A15" s="128" t="s">
        <v>19</v>
      </c>
      <c r="B15" s="128"/>
      <c r="C15" s="128"/>
      <c r="D15" s="128"/>
      <c r="E15" s="128"/>
      <c r="F15" s="128"/>
      <c r="G15" s="82">
        <v>2266.09</v>
      </c>
    </row>
    <row r="16" spans="1:7" ht="15">
      <c r="A16" s="126"/>
      <c r="B16" s="126"/>
      <c r="C16" s="126"/>
      <c r="D16" s="126"/>
      <c r="E16" s="126"/>
      <c r="F16" s="126"/>
      <c r="G16" s="126"/>
    </row>
    <row r="17" spans="1:7" ht="15.75" customHeight="1">
      <c r="A17" s="127" t="s">
        <v>227</v>
      </c>
      <c r="B17" s="127"/>
      <c r="C17" s="127"/>
      <c r="D17" s="127"/>
      <c r="E17" s="127"/>
      <c r="F17" s="127"/>
      <c r="G17" s="85">
        <v>20188.97</v>
      </c>
    </row>
  </sheetData>
  <sheetProtection selectLockedCells="1" selectUnlockedCells="1"/>
  <mergeCells count="11">
    <mergeCell ref="A3:F3"/>
    <mergeCell ref="A4:G4"/>
    <mergeCell ref="A6:F6"/>
    <mergeCell ref="A7:G7"/>
    <mergeCell ref="A9:F9"/>
    <mergeCell ref="A10:G10"/>
    <mergeCell ref="A12:F12"/>
    <mergeCell ref="A13:G13"/>
    <mergeCell ref="A15:F15"/>
    <mergeCell ref="A16:G16"/>
    <mergeCell ref="A17:F17"/>
  </mergeCells>
  <hyperlinks>
    <hyperlink ref="A2" r:id="rId1" display="000475/16"/>
    <hyperlink ref="A5" r:id="rId2" display="000495/16"/>
    <hyperlink ref="A8" r:id="rId3" display="000537/16"/>
    <hyperlink ref="A11" r:id="rId4" display="001099/16"/>
    <hyperlink ref="A14" r:id="rId5" display="001478/16"/>
  </hyperlinks>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proplan-p077058</dc:creator>
  <cp:keywords/>
  <dc:description/>
  <cp:lastModifiedBy>proplan-p077058</cp:lastModifiedBy>
  <dcterms:created xsi:type="dcterms:W3CDTF">2017-06-13T12:15:11Z</dcterms:created>
  <dcterms:modified xsi:type="dcterms:W3CDTF">2017-06-13T12:15:13Z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