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40" windowWidth="19440" windowHeight="11325" activeTab="0"/>
  </bookViews>
  <sheets>
    <sheet name="Resumo da UA" sheetId="1" r:id="rId1"/>
    <sheet name="capital IQ" sheetId="2" r:id="rId2"/>
    <sheet name="custeio IQ" sheetId="3" r:id="rId3"/>
    <sheet name="Custeio IQ Sistema" sheetId="4" r:id="rId4"/>
  </sheets>
  <externalReferences>
    <externalReference r:id="rId7"/>
  </externalReferences>
  <definedNames>
    <definedName name="_xlfn.SUMIFS" hidden="1">#NAME?</definedName>
  </definedNames>
  <calcPr fullCalcOnLoad="1"/>
</workbook>
</file>

<file path=xl/comments1.xml><?xml version="1.0" encoding="utf-8"?>
<comments xmlns="http://schemas.openxmlformats.org/spreadsheetml/2006/main">
  <authors>
    <author>proplan-p056831</author>
    <author>proplan-p05747</author>
  </authors>
  <commentList>
    <comment ref="E21" authorId="0">
      <text>
        <r>
          <rPr>
            <b/>
            <sz val="9"/>
            <rFont val="Tahoma"/>
            <family val="2"/>
          </rPr>
          <t>proplan-p056831:</t>
        </r>
        <r>
          <rPr>
            <sz val="9"/>
            <rFont val="Tahoma"/>
            <family val="2"/>
          </rPr>
          <t xml:space="preserve">
Memo IQ nº 31/2016
onde solicita a transferência do saldo total de transporte (R$ 1.307,34) para diárias.</t>
        </r>
      </text>
    </comment>
    <comment ref="F21" authorId="0">
      <text>
        <r>
          <rPr>
            <b/>
            <sz val="9"/>
            <rFont val="Tahoma"/>
            <family val="2"/>
          </rPr>
          <t>proplan-p056831:</t>
        </r>
        <r>
          <rPr>
            <sz val="9"/>
            <rFont val="Tahoma"/>
            <family val="2"/>
          </rPr>
          <t xml:space="preserve">
Memo IQ nº 31/2016
onde solicita a transferência do saldo total de transporte (R$ 1.307,34) para diárias.</t>
        </r>
      </text>
    </comment>
    <comment ref="A11" authorId="1">
      <text>
        <r>
          <rPr>
            <b/>
            <sz val="9"/>
            <rFont val="Tahoma"/>
            <family val="2"/>
          </rPr>
          <t>proplan-p05747:</t>
        </r>
        <r>
          <rPr>
            <sz val="9"/>
            <rFont val="Tahoma"/>
            <family val="2"/>
          </rPr>
          <t xml:space="preserve">
Memorando IQ 151/2016</t>
        </r>
      </text>
    </comment>
  </commentList>
</comments>
</file>

<file path=xl/sharedStrings.xml><?xml version="1.0" encoding="utf-8"?>
<sst xmlns="http://schemas.openxmlformats.org/spreadsheetml/2006/main" count="1944" uniqueCount="516">
  <si>
    <t>Empresa</t>
  </si>
  <si>
    <t>ID</t>
  </si>
  <si>
    <t>Item</t>
  </si>
  <si>
    <t>Nome</t>
  </si>
  <si>
    <t>Valor Uni R$</t>
  </si>
  <si>
    <t>Valor Tot R$</t>
  </si>
  <si>
    <t>SIAFI</t>
  </si>
  <si>
    <t>Modalidade</t>
  </si>
  <si>
    <t>Pré-Empenho</t>
  </si>
  <si>
    <t>UGR</t>
  </si>
  <si>
    <t>PTRES</t>
  </si>
  <si>
    <t>Fonte</t>
  </si>
  <si>
    <t>PI - Enq.</t>
  </si>
  <si>
    <t>PI - Ação</t>
  </si>
  <si>
    <t>PI - Etapa</t>
  </si>
  <si>
    <t>PI - Categoria</t>
  </si>
  <si>
    <t>PI - Modalidade</t>
  </si>
  <si>
    <t>Unidade</t>
  </si>
  <si>
    <t xml:space="preserve">Qtde </t>
  </si>
  <si>
    <t>Capital (R$)</t>
  </si>
  <si>
    <t>Custeio (R$)</t>
  </si>
  <si>
    <t>Saldo Restante</t>
  </si>
  <si>
    <t>Total</t>
  </si>
  <si>
    <t xml:space="preserve">INSTITUTO DE QUÍMICA </t>
  </si>
  <si>
    <t>Capital IQ</t>
  </si>
  <si>
    <t>Diárias</t>
  </si>
  <si>
    <t>Nº do Empenho</t>
  </si>
  <si>
    <t>Descrição</t>
  </si>
  <si>
    <t>Valor Inicial</t>
  </si>
  <si>
    <t>Complemento / Cancelamento</t>
  </si>
  <si>
    <t>Utilizado</t>
  </si>
  <si>
    <t>Saldo</t>
  </si>
  <si>
    <t>Diárias - Servidores</t>
  </si>
  <si>
    <t>Transportes</t>
  </si>
  <si>
    <t>Complemento/ Cancelamento</t>
  </si>
  <si>
    <t>2016NE000020</t>
  </si>
  <si>
    <t>Estabilizador de voltagem bivolt, 300 va, com 4 tomadas para computador.</t>
  </si>
  <si>
    <t>un</t>
  </si>
  <si>
    <t>339030-17</t>
  </si>
  <si>
    <t>TOTAL DISTRIBUIDORA</t>
  </si>
  <si>
    <t>2.9</t>
  </si>
  <si>
    <t>Pregão 94/2015</t>
  </si>
  <si>
    <t>152576</t>
  </si>
  <si>
    <t>108127</t>
  </si>
  <si>
    <t>0112</t>
  </si>
  <si>
    <t>M</t>
  </si>
  <si>
    <t>IQ00</t>
  </si>
  <si>
    <t>G</t>
  </si>
  <si>
    <t>1932</t>
  </si>
  <si>
    <t>N</t>
  </si>
  <si>
    <t xml:space="preserve">Saldo Original da Matriz </t>
  </si>
  <si>
    <t>Pregão 97/2015</t>
  </si>
  <si>
    <t>9.3</t>
  </si>
  <si>
    <t>DIRCEU LONGO &amp; CIA LTDA - EPP</t>
  </si>
  <si>
    <t>108126</t>
  </si>
  <si>
    <t>Fogão 03 bocas. Tipo: Piso; Queimador Ultra Chama deslocado à direita; Mesa com exclusiva área de apoio, para utensílios e ingredientes; Botões removíveis; Forno autolimpante e com gra</t>
  </si>
  <si>
    <t>1</t>
  </si>
  <si>
    <t>449052-12</t>
  </si>
  <si>
    <t>Pregão  097/2015</t>
  </si>
  <si>
    <t>7.4</t>
  </si>
  <si>
    <t>DIGITAL INFORMATICA E TECNOLOGIA LTDA - ME</t>
  </si>
  <si>
    <t>1940</t>
  </si>
  <si>
    <t>82</t>
  </si>
  <si>
    <t>Liquidificador com 3 velocidades e função pulsar, copo reforçado com capacidade mínima de 1,5 litros, 110V, 500W. Garantia mínima de 01 ano.</t>
  </si>
  <si>
    <t>Pregão 097/2015</t>
  </si>
  <si>
    <t>4.11</t>
  </si>
  <si>
    <t>BATISTA PENHA &amp; CIA LTDA - EPP</t>
  </si>
  <si>
    <t>9</t>
  </si>
  <si>
    <t>Armário multiuso com 20 portas e fechaduras/chaves (tipo Roupeiro / escaninho) em aço com pés; pintura eletrostática na cor cinza; medindo aproximadamente 1,95m(alt) x 1,56m(larg) x 0,</t>
  </si>
  <si>
    <t>449052-42</t>
  </si>
  <si>
    <t>20</t>
  </si>
  <si>
    <t>Banqueta para utilização em bancada alta, com estrutura reforçada em aço carbono com cromação de alta durabilidade e resistência, assento e encosto com espuma e revestido. Medida aprox</t>
  </si>
  <si>
    <t>38</t>
  </si>
  <si>
    <t>Cadeira Giratória com Rodízios - Cadeira giratória, com braços e rodízios. Estrutura do assento e encosto em madeira compensada moldada anatomicamente. Almofadas com espuma de poliuret</t>
  </si>
  <si>
    <t>Pregão 104/2015</t>
  </si>
  <si>
    <t>29.4</t>
  </si>
  <si>
    <t>CIENLAB EQUIPAMENTOS CIENTIFICOS LTDA - EPP</t>
  </si>
  <si>
    <t>7</t>
  </si>
  <si>
    <t>5</t>
  </si>
  <si>
    <t>Agitador magnético com aquecimento, capacidade de 4 litros, diâmetro da placa de 14cm, altura total 9,3cm, motor de indução com rolamento e mancal (25w), velocidade controlada por circ</t>
  </si>
  <si>
    <t>449052-08</t>
  </si>
  <si>
    <t>Agitador Magnético com Aquecimento. O equipamento deve possuir as seguintes características: 1. Controladores: Controladores de aquecimento e velocidade através de um módulo de tensão</t>
  </si>
  <si>
    <t>SPACE INFORMATICA E MOVEIS PARA ESCRITORIO LTDA - ME</t>
  </si>
  <si>
    <t>Pregão 042/2015</t>
  </si>
  <si>
    <t>18.2</t>
  </si>
  <si>
    <t>Depurador de Ar 60cm para fogão até 4 Bocas Slim; Material Aço Inox; Cor Inox; Potência: 145W; Velocidades: 3 níveis de velocidades manual; Luminária: sim; Teclas: Velocidade e Lâmpada</t>
  </si>
  <si>
    <t>15.4</t>
  </si>
  <si>
    <t>LICEQ DO BRASIL - COMERCIO DE ESQUIPAMENTOS LTDA. - ME</t>
  </si>
  <si>
    <t>Secador de Cabelos 2 velocidades e 3 temperaturas: permite combinar diferentes temperaturas e velocidades; Motor AC: vida longa e performance silenciosa; Jato de ar frio; Anel para pen</t>
  </si>
  <si>
    <t>Pregão 0042/2015</t>
  </si>
  <si>
    <t>15.3</t>
  </si>
  <si>
    <t>OFFICE DO BRASIL IMPORTACAO E EXPORTACAO EIRELI - EPP</t>
  </si>
  <si>
    <t>Fragmentadora de papel Corte em Partículas: Automática; Design clássico e discreto, facilita a limpeza do cesto; Até 15 folhas A4 (75g/m2) ou 1 cartão de crédito ou 1 CD por vez; Cor P</t>
  </si>
  <si>
    <t>449052-32</t>
  </si>
  <si>
    <t>12.6</t>
  </si>
  <si>
    <t>A T C INDUSTRIA E COMERCIO DE APARELHOS TECNICOS LTDA</t>
  </si>
  <si>
    <t xml:space="preserve">Medidor de pH (pHmetro) microprocessado de bancada, nas seguintes especificações ou superior: totalmente microprocessado. Mede pH/mV/ORP e temperatura. Permite o trabalho com todos os </t>
  </si>
  <si>
    <t>11.5</t>
  </si>
  <si>
    <t>DMX5 COMERCIO E SERVICO LTDA - EPP</t>
  </si>
  <si>
    <t>Circulador de ar, cor cromada, 50 cm de diâmetro, com três hélices, três velocidades, composição metal, inclusive as hélices, com ajuste de inclinação, potência 130W ou superior, 220V,</t>
  </si>
  <si>
    <t>Pregão 074/2015</t>
  </si>
  <si>
    <t>10.5</t>
  </si>
  <si>
    <t>MG 777 COMPUTADORES E INFORMATICA LTDA - ME</t>
  </si>
  <si>
    <t>HD Externo com as seguintes configurações ou superior: Capacidade: 1,0 Terabyte; Conexão: USB Padrão 3.0; Sistema de arquivos: Pré-formatado para NTFS, compatível com Windows® XP, Wind</t>
  </si>
  <si>
    <t>449052-35</t>
  </si>
  <si>
    <t>10.4</t>
  </si>
  <si>
    <t>NEW QUIMICA LTDA - EPP</t>
  </si>
  <si>
    <t>Bomba à vácuo e compressor de ar, sistema de palhetas rotativas lubrificadas a óleo. Produz alternadamente vácuo ou ar comprimido .* Tipo: 2VC; * Deslocamento Máximo: 2,0 Cfm; 3,6 m3/</t>
  </si>
  <si>
    <t>1.4</t>
  </si>
  <si>
    <t>JOMARI MARCENARIA LTDA - EPP</t>
  </si>
  <si>
    <t>1938</t>
  </si>
  <si>
    <t>Cadeira com quatro pés para mesa meia estação de trabalho conforme descrição: cadeira fixa executiva interlocução sem braços, pés em aço pintados em epóxi-pó, encosto com haste embu</t>
  </si>
  <si>
    <t>Colunas1</t>
  </si>
  <si>
    <t>ok</t>
  </si>
  <si>
    <t>PREGÃO</t>
  </si>
  <si>
    <t>FORNECEDOR</t>
  </si>
  <si>
    <t>ITEM</t>
  </si>
  <si>
    <t>SIGE</t>
  </si>
  <si>
    <t>DESCRIÇÃO</t>
  </si>
  <si>
    <t>UN</t>
  </si>
  <si>
    <t>QTD. LIC.</t>
  </si>
  <si>
    <t>QTD. SOL.</t>
  </si>
  <si>
    <t>QTD. EMP.</t>
  </si>
  <si>
    <t>R$ UN</t>
  </si>
  <si>
    <t>R$ TOTAL</t>
  </si>
  <si>
    <t>R$ TOTAL EMP.</t>
  </si>
  <si>
    <t>STATUS</t>
  </si>
  <si>
    <t>LUCADEMA TRADE INDUSTRIA E COMERCIO</t>
  </si>
  <si>
    <t>Benzofenona P.A., embalagem de 250g</t>
  </si>
  <si>
    <t>emb</t>
  </si>
  <si>
    <t>EMPENHADO</t>
  </si>
  <si>
    <t>CIENTIFIC COMERCIO &amp; PRODUTOS LTDA - ME</t>
  </si>
  <si>
    <t>Diclorofluoresceína ? 2,7, frasco com 25 g.</t>
  </si>
  <si>
    <t>fco</t>
  </si>
  <si>
    <t>Nitrato de Ferro (III) P.A - Frasco 500g</t>
  </si>
  <si>
    <t>Sulfato de Ferro III e Amonio (ICO) (12H2O) P.A ? Fr. 500 Gr</t>
  </si>
  <si>
    <t>GOLD COMERCIO DE EQUIPAMENTOS LTDA - EPP</t>
  </si>
  <si>
    <t>Kit Modelo Molecular: Modelo Molecular para química orgânica contendo 14 esferas pretas representando carbono, 7 esferas vermelhas representando Oxigênio, 7 esferas amarelas representando enxofre, 7 esferas azuis representando nitrogênio, 7 esferas verdes representando fósforo, 35 esferas representando hidrogênio, 35 hastes de ligações retas, 35 hastes de ligações curvas e 35 hastes de ligações curtas (pinos).</t>
  </si>
  <si>
    <t>PAPELARIA OURO EIRELI - ME</t>
  </si>
  <si>
    <t>Cartucho (Refil) para recarga do marcador WBMA - VBM - M, Ponta WBTIP - VBM - M WBMA - VBM - M, tinta líquida, conteúdo ? 5,5 ml , cor azul, Marca: Pilot. Material para reposição.</t>
  </si>
  <si>
    <t>Cartucho (Refil) para recarga do marcador WBMA - VBM - M, Ponta WBTIP - VBM - M WBMA - VBM - M, tinta líquida, conteúdo ? 5,5 ml , cor preta, Marca: Pilot. Material para reposição.</t>
  </si>
  <si>
    <t>Cartucho (Refil) para recarga do marcador WBMA ? VBM ? M, Ponta WBTIP ? VBM ? M WBMA ? VBM ? M, tinta líquida, Conteúdo ? 5,5 ml, cor verde (material para reposição).</t>
  </si>
  <si>
    <t>Cartucho (Refil) para recarga do marcador WBMA - VBM - M, Ponta WBTIP - VBM - M WBMA - VBM ? M, tinta líquida, conteúdo ? 5,5 ml , cor vermelha, Marca: Pilot. Material para reposição.</t>
  </si>
  <si>
    <t>PAPELARIA DIMENSIONAL LTDA - ME</t>
  </si>
  <si>
    <t>Clips - Prendedor de papel corpo de metal com pintura epóxi e presilha em aço inoxidável. Corpo medindo 15mm (9/16?) Abertura de 5mm. Capacidade para prender até 60 folhas de papel. Contém 12 unidades ou mais.</t>
  </si>
  <si>
    <t>Fita isolante adesiva anti-chama, uso até 750 V, em rolo de 19 mm x 20 m - cor preta</t>
  </si>
  <si>
    <t>SJ COMERCIO DE UTILIDADES LTDA, - EPP</t>
  </si>
  <si>
    <t>Frasco plástico de 1000 mL com tampa e batoque.</t>
  </si>
  <si>
    <t>DUBAI COMERCIAL LTDA</t>
  </si>
  <si>
    <t>Marcador (pincel) para quadro branco - Ponta em ogiva muito resistente. Corpo plástico transparente redondo contendo 91 % de material reciclado. 91% recarregável, ponta de acrílico 6.0 mm, espessura de escrita 2.3 mm, tinta especial e refil e ponta substituíveis. Cor da tinta ? azul. Caixa com 12 unidades.</t>
  </si>
  <si>
    <t>cx</t>
  </si>
  <si>
    <t>Marcador (pincel) para quadro branco - Ponta em ogiva muito resistente. Corpo plástico transparente redondo contendo 91 % de material reciclado. 91% recarregável, ponta de acrílico 6.0 mm, espessura de escrita 2.3 mm, tinta especial e refil e ponta substituíveis. Cor da tinta ? preta. Caixa com 12 unidades.</t>
  </si>
  <si>
    <t>Marcador (pincel) para quadro branco - Ponta em ogiva muito resistente. Corpo plástico transparente redondo contendo 91 % de material reciclado. 91% recarregável, ponta de acrílico 6.0 mm, espessura de escrita 2.3 mm, tinta especial e refil e ponta substituíveis. Cor da tinta ? Verde. Caixa com 12 unidades.</t>
  </si>
  <si>
    <t>Marcador (pincel) para quadro branco - Ponta em ogiva muito resistente. Corpo plástico transparente redondo contendo 91 % de material reciclado. 91% recarregável, ponta de acrílico 6.0 mm, espessura de escrita 2.3 mm, tinta especial e refil e ponta substituíveis. Cor da tinta ? vermelha. Caixa com 12 unidades.</t>
  </si>
  <si>
    <t>MAXIM QUALITTA COMERCIO LTDA - ME</t>
  </si>
  <si>
    <t>Pacote de papel sulfite A3 - pacote com 500 folhas</t>
  </si>
  <si>
    <t>pct</t>
  </si>
  <si>
    <t>BELCLIPS DISTRIBUIDORA LTDA - EPP</t>
  </si>
  <si>
    <t>Pasta sanfonada laminada em polipropileno com 12 divisórias. Tamanho A4. Com visores em polipropileno transparente e acompanha etiquetas para identificação das divisórias. Fechamento com elástico (terminação em plástico segundo normas do INMETRO) que permite flexibilidade e evita que o conteúdo caia da pasta; Dimensões aproximadas. 333 x 40 x 240 mm. Cor cristal ou fumê.</t>
  </si>
  <si>
    <t>Pasta sanfonada laminada em polipropileno com 31 divisórias. Tamanho A4. Com visores em polipropileno transparente e acompanha etiquetas para identificação das divisórias. Fechamento com elástico (terminação em plástico segundo normas do INMETRO) que permite flexibilidade e evita que o conteúdo caia da pasta; Dimensões aproximadas 333 x 55 x 250 mm. Cor cristal ou fumê.</t>
  </si>
  <si>
    <t>Ponta para marcador de quadro branco V-board Master Pilot, modelo WBTIP - VMB - M, Marca: Pilot. Material para reposição. Embalagem com 03 unidades.</t>
  </si>
  <si>
    <t>Refil (Feltro) para apagador de quadro branco 150N FlipTop; auto-colante; 100% lã com 3mm de espessura; especialmente para quadro branco e marcadores WBM-7 e V Board Master; Dimensões: 14,6 cm x 5,7cm. Caixa com 3 Unidades.</t>
  </si>
  <si>
    <t>MULTISUL COMERCIO E DISTRIBUICAO LTDA - EPP</t>
  </si>
  <si>
    <t>Régua escritório, material acrílico, Possui marcação em cm e mm, Cor: Cristal incolor, Tamanho: 50 cm</t>
  </si>
  <si>
    <t>EXOM ARTIGOS PARA LABORATORIOS LTDA - EPP</t>
  </si>
  <si>
    <t>Rolha de borracha antiácida Ø 30 mm (Nº9) - indicado para uso geral. Medidas: Diâmetro superior: 30 mm Diâmetro inferior: 25 mm Altura: 30 mm</t>
  </si>
  <si>
    <t>Rolha de borracha antiácida Ø 33 mm (Nº10) - indicado para uso geral. Medidas: Diâmetro superior: 33 mm Diâmetro inferior: 27 mm Altura: 38 mm</t>
  </si>
  <si>
    <t>Rolha de silicone diâmetro superior de 15,5mm, inferior de 11,5mm e altura de 25,2mm.</t>
  </si>
  <si>
    <t>PER-LAB INDUSTRIA E COMERCIO DE VIDROS PARA LABS LTDA -</t>
  </si>
  <si>
    <t>Bequer 250mL - Copo Graduado tipo Griffin, forma alta, espessura de parede "Standard", fabricado em vidro boro-silicato de baixa expansão. - DADOS TÉCNICOS: 1. TIPO DE VIDRO E COEFICIENTE DE EXPANSÃO TÉRMICA LINEAR: Fabricado em vidro boro-silicato de baixa expansão, com coeficiente de expansão térmica linear entre 0 e 300 oC de 32-33 +/- 1,5 x 10-7 cm/cm/oC e, desta forma atendendo à especificação A.S.T.M. E 438 quanto ao material construtivo como Tipo I, classe A. 2.GRAVAÇÃO DO MATERIAL: Gravação feita em esmalte quimicamente e termicamente resistente e permanente. 3. ESPECIFICAÇÕES DE VOLUMETRIA: Dimensional e espessuras de parede, presença de inclusões (bolhas, pedras e cordas) e gravação, atende e excede às construtivas da ASTM E 960, e LGM-2. 4. VOLUMETRIA, RASTREABILIDADE E CALIBRAÇÃO: Não se aplica a produtos graduados. 5. CARACTERÍSTICAS QUÍMICAS: Isentos de alcalinidade. O material de vidro mantém suas características de resistência térmica e mecânicas inalteradas, quando não submetidos às temperaturas especificadas no catálogo de uso continuo acima de 230oC ou casualmente acima de 490oC.</t>
  </si>
  <si>
    <t>CARVALHAES PRODUTOS PARA LABORATORIO LTDA</t>
  </si>
  <si>
    <t>Funil analítico de vidro liso com 50mm de diâmetro - Haste longa.</t>
  </si>
  <si>
    <t>ALLERBEST COMERCIO DE PRODUTOS PARA LABORATORIO LTDA -</t>
  </si>
  <si>
    <t>Funil de separação tipo pera, capacidade 2000ml, fabricado em vidro Borosilicato 3.3, com torneira e tampa confeccionadas em Teflon;</t>
  </si>
  <si>
    <t>SPECIALAB PRODUTOS DE LABORATORIOS LTDA - EPP</t>
  </si>
  <si>
    <t>Micropipeta automática, em PVC, autoclavável, ajustável de 10 a 100 microlitros, incrementos de 1 microlitro, com ejetor de ponteiras, sistema que permita ajustar a calibração, com certificado de aferição. Calibração, com selo RBC.</t>
  </si>
  <si>
    <t>QUALIVIDROS DISTRIBUIDORA LTDA</t>
  </si>
  <si>
    <t>Cubeta descartável para uso em espectrofotômetros e colorímetros; moldada em Poliestireno Ótico; permite leituras na faixa de 340-800nm; passo ótico de 10mm; volume máximo de 4,5mL.; caixa com 100 peças.</t>
  </si>
  <si>
    <t>Contingencimanto (60% capital e 20% custeio)</t>
  </si>
  <si>
    <t>Custeio IQ (Drive)</t>
  </si>
  <si>
    <t>Custeio IQ (Sistema)</t>
  </si>
  <si>
    <t>anulou</t>
  </si>
  <si>
    <t>1935</t>
  </si>
  <si>
    <t>Suprimento de fundos</t>
  </si>
  <si>
    <t>068-2015</t>
  </si>
  <si>
    <t>2016NE800335</t>
  </si>
  <si>
    <t>72-2015</t>
  </si>
  <si>
    <t>2016NE800669</t>
  </si>
  <si>
    <t>2016NE800670</t>
  </si>
  <si>
    <t>2016NE800671</t>
  </si>
  <si>
    <t>2016NE800672</t>
  </si>
  <si>
    <t>2016NE800704</t>
  </si>
  <si>
    <t>2016NE800702</t>
  </si>
  <si>
    <t>2016NE800703</t>
  </si>
  <si>
    <t>81-2015</t>
  </si>
  <si>
    <t>2016NE800714</t>
  </si>
  <si>
    <t>2016NE800725</t>
  </si>
  <si>
    <t>2016NE800726</t>
  </si>
  <si>
    <t>2016NE800728</t>
  </si>
  <si>
    <t>80-2015</t>
  </si>
  <si>
    <t>2016NE800736</t>
  </si>
  <si>
    <t>2016NE800737</t>
  </si>
  <si>
    <t>2016NE800738</t>
  </si>
  <si>
    <t>2016NE800739</t>
  </si>
  <si>
    <t>Colunas2</t>
  </si>
  <si>
    <t>Colunas3</t>
  </si>
  <si>
    <t>BIOX COMERCIO DE PRODUTOS MEDICOS LABORATORIAIS EIRELI</t>
  </si>
  <si>
    <t>Nitrato de prata p.a. (emb. c/ 100 g)</t>
  </si>
  <si>
    <t>2016ne801304</t>
  </si>
  <si>
    <t>Nitrato de prata p.a. (emb. c/ 250 g)</t>
  </si>
  <si>
    <t>Óxido de lantânio (III) P. A.. Embalagem com 250 gramas.</t>
  </si>
  <si>
    <t>2016ne801305</t>
  </si>
  <si>
    <t>OBJETIVA PRODUTOS E SERVICOS P/ LABORATORIOS LTDA - EPP</t>
  </si>
  <si>
    <t>Acetanilida Pura. Reagente químico com as seguintes características: Fórmula molecular:C8H9NO Peso molecular:135,17 Ponto de fusão:113-115°C - Frasco com 500g</t>
  </si>
  <si>
    <t>2016ne801308</t>
  </si>
  <si>
    <t>Acetonitrila p.a. 1 L</t>
  </si>
  <si>
    <t>L</t>
  </si>
  <si>
    <t>Ácido benzóico cristal PA 500g..</t>
  </si>
  <si>
    <t>Alanina ? L p.a. (frasco com 100g)</t>
  </si>
  <si>
    <t>Álcool benzílico P.A. - A.C.S. Fórmula química C6H5CH2OH (Frasco contendo 1 litro).</t>
  </si>
  <si>
    <t>Álcool metílico 99,8% P.A. - A.C.S (metanol). Frasco com 1 litro.</t>
  </si>
  <si>
    <t>Aldeído Benzóico. Reagente químico com as seguintes características: Fórmula molecular:C7H6O Peso molecular:106,12 Ponto de fusão:-56°C. Embalagem com 1 litro.</t>
  </si>
  <si>
    <t>Azul de Coomassie Brilhante G-250 (Coomassie Brilliant Blue G-250) - Frasco com 25g.</t>
  </si>
  <si>
    <t>Biftalato de potássio p.a. (emb. c/ 500 g)</t>
  </si>
  <si>
    <t>Dimetilglioxima-L - frasco com 100g</t>
  </si>
  <si>
    <t>Fenolftaleína p.a. (emb. c/ 25 g)</t>
  </si>
  <si>
    <t>Fosfato de sódio monobásico monohidratado anidro, P.A, concentração de no mínimo 98%. Embalagem com 500g.</t>
  </si>
  <si>
    <t>Gluconato de Cálcio - Reagente químico - Frasco com 500g</t>
  </si>
  <si>
    <t>Iodato de potássio p.a. (emb. c/ 500 g)</t>
  </si>
  <si>
    <t>Murexida indicador PA ACS (Frasco 25g).</t>
  </si>
  <si>
    <t>Nitrato de cálcio p.a. (emb. c/ 250g).</t>
  </si>
  <si>
    <t>Nitrato de Cério IV (ico) e Amônio P.A., embalagem de 100g (Nitrato Cérico Amoniacal);</t>
  </si>
  <si>
    <t>Sulfato de níquel (oso) 6H2O (Fr 500g)</t>
  </si>
  <si>
    <t>Tiocianato de potássio p.a. (emb. c/ 250g).</t>
  </si>
  <si>
    <t>Tiossulfato de sódio anidro p.a. (emb. c/ 500g).</t>
  </si>
  <si>
    <t>REI-LABOR COMERCIO E PRODUTOS PARA LABORATORIOS LTDA -</t>
  </si>
  <si>
    <t>Acetato de Bário P.A. Frasco com 500g.</t>
  </si>
  <si>
    <t>2016ne801313</t>
  </si>
  <si>
    <t>Acetato de chumbo neutro p.a.</t>
  </si>
  <si>
    <t>kg</t>
  </si>
  <si>
    <t>Acetona P.A. - A.C.S. Frasco com 1 litro.</t>
  </si>
  <si>
    <t>Carbonato de Cálcio P.A. Reagente químico com as seguintes características: Fórmula molecular: CaCO3 Peso molecular: 100,09 Ponto de fusão:825°C - Frasco com 500g</t>
  </si>
  <si>
    <t>Cloreto de sódio p.a. (emb. c/ 500g).</t>
  </si>
  <si>
    <t>CLORIDRATO DE HIDROXILAMINA embalagem 100 gramas</t>
  </si>
  <si>
    <t>Diclorometano p.a.</t>
  </si>
  <si>
    <t>Dodecil sulfato de sódio ? SDS (frco. 500g)</t>
  </si>
  <si>
    <t>Éter de petróleo (30-60) p.a.</t>
  </si>
  <si>
    <t>Fosfato de Amônio Monobásico P.A. Frasco com 500g.</t>
  </si>
  <si>
    <t>Fosfato de sódio dibásico p.a. (Na2HPO4, 7H2O) (emb. com 500g).</t>
  </si>
  <si>
    <t>Hexano, p.a.</t>
  </si>
  <si>
    <t>Hidreto de Boro e Sódio (Borohidreto de Sódio) P.A. Frasco com 25g.</t>
  </si>
  <si>
    <t>Hidróxido de potássio p.a. - em lentilha (emb. com 500g).</t>
  </si>
  <si>
    <t>Iodeto de potássio p.a. (emb. c/ 500 g)</t>
  </si>
  <si>
    <t>Isopropanol p.a.</t>
  </si>
  <si>
    <t>Ninidrina P.A., embalagem de 25g;</t>
  </si>
  <si>
    <t>p-nitrobenzaldeído. Embalagem com 25 gr.</t>
  </si>
  <si>
    <t>Sulfato ferroso amoniacal p.a.(embalagem com 500g).</t>
  </si>
  <si>
    <t>Tolueno p.a. ( Embalagem com l litro)</t>
  </si>
  <si>
    <t>Espátula tipo canaleta em aço inoxidável, 150mm de comprimento.</t>
  </si>
  <si>
    <t>2016ne801332</t>
  </si>
  <si>
    <t>ILMA CHAVES PEREIRA 74191209604</t>
  </si>
  <si>
    <t>Acessório de pipetagem macro (macropipetador), com membrana filtrante, aspiração de volume até de 50ml, pera de sucção, com sistema de válvulas, com registro na ANVISA.</t>
  </si>
  <si>
    <t>2016ne801333</t>
  </si>
  <si>
    <t>Capsula de porcelana, com capacidade para 95 mL, com 85 mm de diâmero.</t>
  </si>
  <si>
    <t>LILIANE ALARCAO DIAS CORREA RAMANZINI-ME</t>
  </si>
  <si>
    <t>Tubo de ensaio 16 x 125mm sem borda 15mL.</t>
  </si>
  <si>
    <t>2016ne801334</t>
  </si>
  <si>
    <t>MERCOSCIENCE COMERCIAL LTDA - ME</t>
  </si>
  <si>
    <t>Cromatofolha de alumínio, com sílica gel 60 e indicador de fluorescência, 20x20cm (cx. com 25 unidades).</t>
  </si>
  <si>
    <t>2016ne801335</t>
  </si>
  <si>
    <t>NATIVA LAB PRODUTOS LABORATORIAIS LTDA - ME</t>
  </si>
  <si>
    <t>Cubeta de quartzo quadrada 10mm, volume 3,5mL, medidas 45 x 12,5 x 12,5 mm tampa plástica, com duas faces polidas.</t>
  </si>
  <si>
    <t>2016ne801336</t>
  </si>
  <si>
    <t>Amarelo tartrazina P.A.. Embalagem com 25 gramas.</t>
  </si>
  <si>
    <t>2016ne801337</t>
  </si>
  <si>
    <t>Cadinho porcelana forma média 30ml diam 42x24x37 mm altura</t>
  </si>
  <si>
    <t>Espatula em aço inox com colher micro, fabricada em arame de aço inox 304, diâmetro 3 mm, com uma extremidade com micro colher, medindo 10 x 7 mm e outra, plana, com acabamento reto, medindo 40 x 5 mm, Capacidade da colher: 0,1 a 0,2 ml, de tamanho total 170 mm.</t>
  </si>
  <si>
    <t>Termômetro químico para laboratório (uso em estufa e banho-maria). Escala interna, capilar prismático transparente, enchimento HG. -10+110:1°C.</t>
  </si>
  <si>
    <t>Cadinhos de porcelana (cadinho de fusão), forma alta com capacidade para 35mL</t>
  </si>
  <si>
    <t>2016ne801306</t>
  </si>
  <si>
    <t>Erlenmeyer de vidro borosilicato com boca larga, graduado, capacidade 250ml.</t>
  </si>
  <si>
    <t>Estante de aço revestida em PVC, para 24 tubos de ensaios, com diâmetro de 2,0 x 2,0 cm.</t>
  </si>
  <si>
    <t>Mangueira de silicone indicada para uso geral, com resistência a altas temperaturas, flexibilidade a baixas temperaturas, resistência elétrica, inodoro, insípido, atóxico, resistência à produtos químicos. Dimensões: diâmetro externo 11,5mm, diâmetro interna 8,0mm, espessura da parede de 1,75mm.</t>
  </si>
  <si>
    <t>m</t>
  </si>
  <si>
    <t>Papel de filtro qualitativo 24cm de diâmetro (caixa com 100).</t>
  </si>
  <si>
    <t>Proveta de vidro, graduada, 50ml, com base plástica.</t>
  </si>
  <si>
    <t>Tubo de ensaio, de vidro, 15mm x 100mm.</t>
  </si>
  <si>
    <t>PROSPER COMERCIO E DISTRIBUICAO EIRELI - ME</t>
  </si>
  <si>
    <t>Frasco boca larga em polietileno de baixa densidade; Tampa de Rosca de Polipropileno. Capacidade de 250mL. Dimensões aproximadas: diâm.Interno do gargalo 33mm; altura com tampa 131mm; altura sem tampa 127mm; Diâmetro externo do Frasco 61mm.</t>
  </si>
  <si>
    <t>2016ne801307</t>
  </si>
  <si>
    <t>QUALY COMERCIAL EIRELI - EPP</t>
  </si>
  <si>
    <t>Alonga de borracha para Kitasato. Com diâmetro superior de 35 mm.</t>
  </si>
  <si>
    <t>2016ne801309</t>
  </si>
  <si>
    <t>Bequer 300mL - Copo Graduado tipo Griffin, forma alta, espessura de parede "Standard", fabricado em vidro boro-silicato de baixa expansão. - DADOS TÉCNICOS: 1. TIPO DE VIDRO E COEFICIENTE DE EXPANSÃO TÉRMICA LINEAR: Fabricado em vidro boro-silicato de baixa expansão, com coeficiente de expansão térmica linear entre 0 e 300 oC de 32-33 +/- 1,5 x 10-7 cm/cm/oC e, desta forma atendendo à especificação A.S.T.M. E 438 quanto ao material construtivo como Tipo I, classe A. 2.GRAVAÇÃO DO MATERIAL: Gravação feita em esmalte quimicamente e termicamente resistente e permanente. 3. ESPECIFICAÇÕES DE VOLUMETRIA: Dimensional e espessuras de parede, presença de inclusões (bolhas, pedras e cordas) e gravação, atende e excede às construtivas da ASTM E 960, e LGM-2. 4. VOLUMETRIA, RASTREABILIDADE E CALIBRAÇÃO: Não se aplica a produtos graduados. 5. CARACTERÍSTICAS QUÍMICAS: Isentos de alcalinidade. O material de vidro mantém suas características de resistência térmica e mecânicas inalteradas, quando não submetidos às temperaturas especificadas no catálogo de uso continuo acima de 230oC ou casualmente acima de 490oC.</t>
  </si>
  <si>
    <t>Coluna de Vigreaux com 2 junta 24/40 macho e femea 25x300mm</t>
  </si>
  <si>
    <t>Coluna de Vigreaux com 2 junta 24/40 macho e femea 30x500mm</t>
  </si>
  <si>
    <t>Erlenmeyer 250mL graduado, boca estreita, reforçada, fabricado em vidro boro-silicato de baixa expansão, segundo as Normas e especificações construtivas da ASTM, em fabrica cujo processo é registrado e Certificado ISO 9002. DADOS TECNICOS 1. TIPO DE VIDRO E COEFICIENTE DE EXPANSÃO TÉRMICA LINEAR Fabricados em vidro boro-silicato de baixa expansão, com coeficiente de expansão térmica linear entre 0 e 300ºC de 32-33 +/- 1,5 x 10-7 cm/cm/ºC e, desta forma atendendo à especificação A.S.T.M. E 438 quanto ao material construtivo como Tipo I, classe A, isentos de alcalinidade. 2. GRAVAÇÃO E GRADUAÇÃO DO MATERIAL Gravação e graduação feita em esmalte quimicamente e termicamente resistente e permanente. 3. ESPECIFICAÇÕES CONSTRUTIVAS E VOLUMETRIA a. Dimensional, presença de inclusões (bolhas, pedras e cordas) e decoração atende e excede às especificações construtivas ASTM E 1404. 4. VOLUMETRIA, RASTREABILIDADE E CALIBRAÇÃO Não se aplica a produtos graduados. O material de vidro para laboratório mantém suas características de resistência térmica e mecânicas inalteradas, se: a. não submetidos às temperaturas especificadas no catálogo de uso continuo acima de 230ºC ou casualmente acima de 490ºC; b. não apresente evidências de haver sofrido corrosão severa por álcalis, fluoretos ou ácido fosfórico a quente; c. não estejam riscadas ou apresentando evidências de impacto.</t>
  </si>
  <si>
    <t>Erlenmeyer de vidro, graduado, capacidade 50ml, com rolha de polietileno.</t>
  </si>
  <si>
    <t>Erlenmeyer de vidro, graduado, com rolha de polietileno, 125ml.</t>
  </si>
  <si>
    <t>Frasco de penicilina incolor especial 20 ml com tampa de pressão boca 20 mm.</t>
  </si>
  <si>
    <t>Frasco tipo eppendorf com 2ml ( emb. com 1000)</t>
  </si>
  <si>
    <t>Funil analítico de vidro liso com 80mm de diâmetro - Haste curta.</t>
  </si>
  <si>
    <t>Funil de separação formato de pera com tampa e torneira de teflon, 1000ml.</t>
  </si>
  <si>
    <t>Funil de separação formato de pera com tampa e torneira de teflon, 250ml.</t>
  </si>
  <si>
    <t>Kitazato com saída superior lateral reforçado, capacidade de 500ml.</t>
  </si>
  <si>
    <t>Mangueira de silicone indicada para uso geral, com resistência a altas temperaturas, flexibilidade a baixas temperaturas, resistência elétrica, inodoro, insípido, atóxico, resistência à produtos químicos. Dimensões: diâmetro externo 10,0mm, diâmetro interna 6,0mm, espessura da parede de 2,0mm.</t>
  </si>
  <si>
    <t>Mangueira de silicone indicada para uso geral, com resistência a altas temperaturas, flexibilidade a baixas temperaturas, resistência elétrica, inodoro, insípido, atóxico, resistência à produtos químicos. Dimensões: diâmetro externo 14,0mm, diâmetro interna 8,0mm, espessura da parede de 3,0mm.</t>
  </si>
  <si>
    <t>Pinça condensador 3 dedos mufa giratoria aberta 90mm</t>
  </si>
  <si>
    <t>Pinça para Bureta com Mufa fabricada em alumínio fundido, ângulo regulável, com abertura até 35mm, com pontas giratórias (garras) revestidas de PVC e mufa em Zamack para fixação em haste.</t>
  </si>
  <si>
    <t>Pipeta de Pasteur, de vidro, ponta fina, 15cm de comprimento (pacote com 250 unidades).</t>
  </si>
  <si>
    <t>Pipeta de Pasteur transferencial, capacidade 3ml,graduada, estéril, embaladas individualmente (cx. com 500).</t>
  </si>
  <si>
    <t>Pipeta de Pasteur transferencial, capacidade 3ml, graduada, não estéril (pacote com 500 unidades).</t>
  </si>
  <si>
    <t>Proveta de vidro 3.3, graduada, base Vidro Hexagonal e capacidade de 50 mL.</t>
  </si>
  <si>
    <t>Proveta de vidro boro 3.3, graduada , base Vidro Hexagonal, com capacidade de 100 mL.</t>
  </si>
  <si>
    <t>Proveta de vidro boro 3.3, graduada, base Vidro Hexagonal e capacidade de 25 mL.</t>
  </si>
  <si>
    <t>Proveta de vidro, graduada 1000ml, base de plástico, vidro borosilicato.</t>
  </si>
  <si>
    <t>Proveta de vidro, graduada 100ml, base de plástico, vidro borosilicato.</t>
  </si>
  <si>
    <t>Proveta de vidro, graduada 10ml, base de plástico, vidro borosilicato.</t>
  </si>
  <si>
    <t>Proveta de vidro, graduada 25 mL em borosilicato, base de plástico.</t>
  </si>
  <si>
    <t>Vidro de relógio 50 mm.</t>
  </si>
  <si>
    <t>ELIANDRO JOSÉ MACHADO</t>
  </si>
  <si>
    <t>Kit Proteção incluindo uma mascara com 2 Filtros e um óculos Everest Incolor, com CA (certificado de aprovação emitido pelo MTE) Máscara = CA 12036 com um par de filtros VO/GA CMC e 1 Óculos Everest Ampla visão = CA 19628, confeccionado em policarbonato ótico, tratamento antirrisco e anti embaçante, com armação em material plástico, vedação através de borracha macia que se ajusta perfeitamente aos diferentes contornos faciais, ventilação indireta através de através de 16 pequenos canais que permitem a transferência do ar de dentro para fora dos óculos minimizando o embaçamento da lente, com lentes e elástico para reposição. Respirador purificador de ar de segurança, tipo peça um quarto facial, tamanho único, confeccionado em composto de borracha e silicone, na cor cinza e borda interna. Com duas aberturas nas laterais do corpo da peça uma de cada lado, nas quais podem ser encaixados dois dispositivos de material plástico cinza claro, dotados de uma válvula de inalação em sua parte traseira e de uma rosca externa em sua parte dianteira , onde são rosqueados os filtros químicos, mecânicos e combinados. a peça facial deve possuir uma abertura localizada em sua parte frontal inferior, na qual deverá ser encaixado um dispositivo de material plástico cinza claro, dotado internamente de uma válvula e de uma tampa da mesma cor. o respirador deve possuir na parte central do seu corpo, um ponto (saliência) para o encaixe de um suporte plástico cinza claro, com quatro hastes, onde são fixadas quatro fivelas plásticas, através das quais passam as pontas de dois tirantes elásticos ajustáveis na cor preta, que devem estar localizados um na parte superior e o outro na parte inferior, sendo que no tirante localizado na parte superior, encontram-se costuradas duas alças plásticas na cor cinza claro, para encaixe na cabeça do usuário. Os filtros químicos VO/GA, mecânicos e combinados confeccionados em plástico rígido na cor preta, com um sistema de encaixe tipo rosca em sua parte traseira e possui uma etiqueta autocolante de cor específica para cada tipo de filtro e uso. Incluindo: Laudo aprovado para: proteção das vias respiratórias do usuário contra a inalação de partículas sólidas, quando utilizado com filtros mecânicos ou combinados e contra gases e vapores, quando utilizado com filtros químicos ou combinados.</t>
  </si>
  <si>
    <t>kit</t>
  </si>
  <si>
    <t>2016ne801373</t>
  </si>
  <si>
    <t>J. C. F. MARANA - ME</t>
  </si>
  <si>
    <t>Luva Nitrílica: Confeccionada em 100% látex nitrílico. Palma anti-deslizante, espessura fina, interior liso, sem talco, amido ou proteínas. Punho com bainha. Resistência mecânica a rasgos e perfurações. Grande resistência química. Comprimento: 240 mm. Tamanho Pequeno. Caixa com 50 pares.</t>
  </si>
  <si>
    <t>2016ne801374</t>
  </si>
  <si>
    <t>LOBOV CIENTIFICA, IMPORTACAO, EXPORTACAO, COMERCIO DE E</t>
  </si>
  <si>
    <t>Repipetador/Dispensador manual (tipo micropipeta), aceita até 8 tamanhos diferentes de seringa(Combitips), com adaptador (bocal) para combitips de 50ml.</t>
  </si>
  <si>
    <t>2016ne801383</t>
  </si>
  <si>
    <t>Valor Total</t>
  </si>
  <si>
    <t>Contingenciamento</t>
  </si>
  <si>
    <t>Valor Contingenciado</t>
  </si>
  <si>
    <t>Diferença</t>
  </si>
  <si>
    <t>Contingencimanto (35% capital e 10% custeio)</t>
  </si>
  <si>
    <t>34-2016</t>
  </si>
  <si>
    <t>WHITE MARTINS GASES INDUSTRIAIS LTDA</t>
  </si>
  <si>
    <t>Gás hélio líquido, criogênico, a granel, não inflamável, incolor e inodoro, peso molecular 4.00, fórmula He, ponto de ebulição a 10 psig: -268,9 °C (-452 °F), ponto de fusão 10 psig: -272,0 ºC, pureza mínima 99,0%.</t>
  </si>
  <si>
    <t>2016NE801571</t>
  </si>
  <si>
    <t>TEK-LICI COMERCIAL LTDA - ME</t>
  </si>
  <si>
    <t>Refil para mascara respirador, filtro(refil/cartucho) químico VO/GA CMC-1. para utilização em respiradores ALLTEC contra vapores orgânicos e gases ácidos. Filtro químico recomendado somente em atmosferas contendo (1) no mínimo 19,5% de oxigênio (2) até 1000 BPM de vapores orgânicos, 10PPM de cloro e 30 PPM de formaldeído, 50 PPM de ácido clorídrico, e 50PPM de dióxido de enxofre.</t>
  </si>
  <si>
    <t>2016NE801656</t>
  </si>
  <si>
    <t>W.C. RICARDO-LIFE CIENTIFICA - ME</t>
  </si>
  <si>
    <t>Cubeta de vidro ótico com base quadrada, duas faces polidas e duas faces foscas, faixa de leitura 340 a 2500 nm (VIS-NIR), para uso em espectrofotômetros e outros aparelhos óticos, 10 mm de caminho ótico, volume de 3,5 mL, medidas externas 12,5 x 12,5 x 45 mm (L x P x A), tampa retangular em teflon.</t>
  </si>
  <si>
    <t>2016NE801657</t>
  </si>
  <si>
    <t>PER-LAB IND.COM.VIDROS LABORATORIO LTDA</t>
  </si>
  <si>
    <t>Erlenmeyer de vidro, graduado, com rolha de polietileno, 250ml.</t>
  </si>
  <si>
    <t>2016NE801718</t>
  </si>
  <si>
    <t>Papel indicador de ph com faixa de medição entre 01,0 a 14,0 leitura visual utilizando tabela de cores fornecida pelo fabricante.Apresentando em caixa com 100 tiras.</t>
  </si>
  <si>
    <t>2016NE801719</t>
  </si>
  <si>
    <t>Papel indicador de pH de 1 a 14; Tiras de papel; cor das tiras: laranja. Caixa contendo 200 tiras de papel. Caixa com 200 unidades)</t>
  </si>
  <si>
    <t>Espátula de pesagem dupla em aço inox, 18cm.</t>
  </si>
  <si>
    <t>2016NE801750</t>
  </si>
  <si>
    <t>Espátula para pesagem, tipo canaleta, em aço inoxidável tipo 304. Tamanho: 20 cm</t>
  </si>
  <si>
    <t>Espatula tipo colher em inox, com 15 cm de comprimento.</t>
  </si>
  <si>
    <t>Frasco âmbar de vidro, capacidade de 250 mL com tampa e batoque</t>
  </si>
  <si>
    <t>Frasco de vidro âmbar de 30ml, tampa de rosca 20 e batoque</t>
  </si>
  <si>
    <t>Frasco plástico de 500 mL com tampa e batoque.</t>
  </si>
  <si>
    <t>Placa de toque, em porcelana, com 12 escavaçöes.</t>
  </si>
  <si>
    <t>Rolha de borracha antiácida Ø 21 mm (Nº6) - indicado para uso geral. Medidas: Diâmetro superior: 21 mm Diâmetro inferior: 17 mm Altura: 27 mm</t>
  </si>
  <si>
    <t>58-2016</t>
  </si>
  <si>
    <t>DAMASO COMERCIO E SERVICOS LTDA - ME</t>
  </si>
  <si>
    <t>Caneta Laser Pointer - c/ controle Remoto + receptor USB. Apontador de slides com laser em formato de caneta com controle remoto para computador;Consiste em duas partes: transmissor (caneta) e receptor USB;Controla slides e páginas (funções Page Down e Page Up do teclado);Para Windows 98/2000/ME/XP/Vista, Linux, Mac OS;Controle com alcance de 6 metros e laser com alcance de 200m.Sistemas Operacionais compatíveis: Windows 98SE/ME/2000/XP/Vista, Mac OS e Linux;Plugue compatível: USB 1.1 e USB 2.0;Tensão de funcionamento: 4,5 - 5,5V (alimentado pela porta USB)</t>
  </si>
  <si>
    <t>2016NE801758</t>
  </si>
  <si>
    <t>TOTAL DISTRIBUIDORA E ATACADISTA LTDA. - EPP</t>
  </si>
  <si>
    <t>CARREGADOR DE PILHAS: Função "Auto Stop" (desliga automaticamente quando a carga está completa), bivolt automático, 500 mAh de potência, carrega 4 pilhas AA ou 4 AAA entre 2 e 4 horas. Embalagem de blister com 4 pilhas AA de 2700 mAh.</t>
  </si>
  <si>
    <t>2016NE801759</t>
  </si>
  <si>
    <t>Funil de Buchner, 125mm de diâmetro, porcelana.</t>
  </si>
  <si>
    <t>2016NE801808</t>
  </si>
  <si>
    <t>adm</t>
  </si>
  <si>
    <t>Inversão Capital para Custeio - Memo IQ 151/2016</t>
  </si>
  <si>
    <t>7.7</t>
  </si>
  <si>
    <t>6.5</t>
  </si>
  <si>
    <t>Adaptador tripolar para tomada padrão antigo (conecta equipamentos com plugue novo [padrão ABNT] em tomadas do antigo padrão [padrão NEMA]), com as seguintes especificações ou superior</t>
  </si>
  <si>
    <t>339030-26</t>
  </si>
  <si>
    <t>Pregão 74/2015</t>
  </si>
  <si>
    <t>5.7</t>
  </si>
  <si>
    <t>TRAMA2 COMERCIO DE INFORMATICA EIRELI - EPP</t>
  </si>
  <si>
    <t>Fonte Ininterrupta de Energia (no-break) com as seguintes especificações: Detalhes Técnicos: Tensão/Voltagem – Bi-Volt 115/127/220V; Cor: Preto; Garantia: 2 Anos; Tensão nominal de ent</t>
  </si>
  <si>
    <t>449052-30</t>
  </si>
  <si>
    <t>1.8</t>
  </si>
  <si>
    <t>QUALITY ATACADO LTDA - ME</t>
  </si>
  <si>
    <t xml:space="preserve">Adaptador para tomada padrão antigo (conecta equipamentos com plugue novo em tomadas do antigo padrão), com as seguintes especificações ou superior: desenvolvido em conformidade com a </t>
  </si>
  <si>
    <t>2.12</t>
  </si>
  <si>
    <t>Pen Drive de 16 GB compatível com USB padrão 2.0, sem parte retrátil.</t>
  </si>
  <si>
    <t>Pen Drive de 32 GB compatível com USB padrão 2.0, sem parte retrátil.</t>
  </si>
  <si>
    <t>Pen Drive de 8 GB compatível com USB padrão 2.0, sem parte retrátil. Garantia mínima de 01 ano.</t>
  </si>
  <si>
    <t>20.2</t>
  </si>
  <si>
    <t>DADB REPRESENTACOES COMERCIO E SERVICOS LTDA - ME</t>
  </si>
  <si>
    <t xml:space="preserve">Kit Teclado e Mouse sem fio (Wireless) com as seguintes especificações ou superior. Padrão :Português ABNT2; Gravação a laser dos caracteres no teclado; Teclas de controle multimídia; </t>
  </si>
  <si>
    <t>29.7</t>
  </si>
  <si>
    <t>60-2016</t>
  </si>
  <si>
    <t>Bloco autoadesivo 76x76mm, amarelo, bloco com 100 folhas.</t>
  </si>
  <si>
    <t>2016NE802142</t>
  </si>
  <si>
    <t>Caderno Universitário, capa dura, tipo brochura costurado, com 96 folhas, medidas aproximadas altura 28.20 cm x largura 20.90 x Profundidade: 1.00 cm.</t>
  </si>
  <si>
    <t>Estilete universal, lâmina larga, confeccionado em polipropileno de alta resistência, com lâmina em aço com mínimo de 18 mm de espessura, características adicionais: multiuso, estojo com trava para lâmina. Produto de origem e fabricação nacional com certificação do INMETRO.</t>
  </si>
  <si>
    <t>Grampo para grampeador, material metal tratamento superficial galvanizado, tamanho 23/8, para grampeador de até 100 folhas (caixa com 5000 unidades). Produto de origem e fabricação nacional.</t>
  </si>
  <si>
    <t>MAXIMO DISTRIBUIDORA LTDA - EPP</t>
  </si>
  <si>
    <t>Marcador (pincel) para quadro branco - Ponta em ogiva muito resistente. Corpo plástico transparente redondo contendo 91 % de material reciclado. 91% recarregável, ponta de acrílico 6.0 mm, espessura de escrita 2.3 mm, tinta especial e refil e ponta substituíveis, modelo WBMA - VBM - M, ponta WBTIP - VBM - M. Cor da tinta - preta. Marca: Pilot. Material para reposição.</t>
  </si>
  <si>
    <t>2016NE802144</t>
  </si>
  <si>
    <t>Marcador (pincel) para quadro branco - Ponta em ogiva muito resistente. Corpo plástico transparente redondo contendo 91 % de material reciclado. 91% recarregável, ponta de acrílico 6.0 mm, espessura de escrita 2.3 mm, tinta especial e refil e ponta substituíveis, modelo WBMA - VBM - M, ponta WBTIP - VBM - M. Cor da tinta - vermelha. Marca: Pilot. Material para reposição.</t>
  </si>
  <si>
    <t>MERCANTIL AQUARELA SUPRIMENTOS PARA ESCRITORIO E INFORM</t>
  </si>
  <si>
    <t>Tesoura multiuso com lâmina em aço inoxidável, 8?, cabo plástico preto, tamanho mínimo 20cm. A tesoura deve possuir corte limpo e eficiente, devendo vir afiada de fábrica. Os olhais da tesoura devem ter formato anatômico. Lâminas fixadas por meio de parafuso metálico ou outro sistema que assegure o perfeito ajuste entre as lâminas, sem folgas e sem prejuízo de sua função. A marca do fabricante deve ser gravada no corpo do produto e comprovante da composição do aço inoxidável. Produto de origem e fabricação nacional.</t>
  </si>
  <si>
    <t>2016NE802145</t>
  </si>
  <si>
    <t>Clips - Prendedor de papel corpo de metal com pintura epóxi e presilha em aço inoxidável. Corpo medindo 19mm (3/4?) Abertura de 7mm. Capacidade para prender até 70 folhas de papel. Contém 12 unidades ou mais.</t>
  </si>
  <si>
    <t>2016NE802146</t>
  </si>
  <si>
    <t>Clips - Prendedor de papel corpo de metal com pintura epóxi e presilha em aço inoxidável. Corpo medindo 32mm (1-1/4?) Abertura de 15mm. Capacidade para prender até 150 folhas de papel. Contém 12 unidades ou mais.</t>
  </si>
  <si>
    <t>Perfurador profissional de papéis para perfurar simultaneamente até 60 folhas, confeccionado em aço, pintado, funcionamento manual, furos redondos, com marginador.</t>
  </si>
  <si>
    <t>Régua escritório, material acrílico, comprimento 30 cm, espessura 2 mm, graduação centímetro/milímetro, confeccionado em material rígido, cor cristal, transmitância transparente. Produto com certificação do INMETRO.</t>
  </si>
  <si>
    <t>PAPELARIA PAPEL CARTAZ LTDA - EPP</t>
  </si>
  <si>
    <t>Grampeador de mesa com grande capacidade em aço. Apoio da base em resina termoplástica. Dimensões aprox. 279x68x280mm. Base de fechamento dos grampos em chapa de aço, mola resistente com retração automática. Utiliza grampos 23/6, 23/8, 23/10 e 23/13. Capacidade para grampear até 100 folhas de papel 75g/m².</t>
  </si>
  <si>
    <t>2016NE802147</t>
  </si>
  <si>
    <t>Livro para ata, cartonada, capa dura na cor preta, com 100 folhas off-set, constituídos de folhas brancas de alta qualidade pautadas e numeradas, 100% fibras naturais, não reciclado, formato 297x210mm. Produto de origem e fabricação nacional.</t>
  </si>
  <si>
    <t>Bandeja de plástico resistente (Polietileno), cor branca, nas dimensões 20cm largura x 30cm comprimento; capacidade de aproximadamente 2,5L.</t>
  </si>
  <si>
    <t>2016NE802148</t>
  </si>
  <si>
    <t>Frasco âmbar de vidro, capacidade de 100 mL com tampa e batoque</t>
  </si>
  <si>
    <t>Frasco de vidro âmbar, tampa de rosca, 100ml.</t>
  </si>
  <si>
    <t>Frasco plástico leitoso 60 mL ombro redondo c/ conta gotas e tampa</t>
  </si>
  <si>
    <t>Rolha de borracha antiácida Ø 36 mm (Nº11) - indicado para uso geral. Medidas: Diâmetro superior: 36 mm Diâmetro inferior: 30 mm Altura: 39 mm</t>
  </si>
  <si>
    <t>Rolha de silicone n°06, diâmetro superior 21, diâmetro inferior 17 e altura 28 mm</t>
  </si>
  <si>
    <t>Rolha de silicone n°10, diâmetro superior 33, diâmetro inferior 27 e altura 38 mm</t>
  </si>
  <si>
    <t>Rolha de silicone nº 11 ? diâmetro (SxIxA) 35,5 x 29 x 37,5 mm</t>
  </si>
  <si>
    <t>Rolha de silicone nº 9 - diâmetro (SxlxA) 29,5 x 24 x 31,5 mm.</t>
  </si>
  <si>
    <t>Bateria 9V alcalina, não recarregável, isenta de metais pesados (chumbo, mercúrio, cádmio), constituída de mistura eletrolítica contendo hidróxido de potássio ou de sódio (bases), ânodo de zinco, que atenda as especificações das Normas Técnicas da ABNT ? NBR 8157, 9517, 9514, e Resolução 257 de 30/06/99, com certificação do INMETRO.</t>
  </si>
  <si>
    <t>2016NE802149</t>
  </si>
  <si>
    <t>42-2016</t>
  </si>
  <si>
    <t>ITACA EIRELI</t>
  </si>
  <si>
    <t>Forno microondas, capacidade 20 Litros; Consumo (kw/h): 1,11KW/h; Potência (w): 700W; Cor: Branco; Timer; Display digital; Relógio; Prato giratório; Teclas pré-programadas; Trava de segurança; Temporizador; Voltagem: 110V; Dimensões aproximadas do produto ? cm (A x L x P): 28,9 x 46,1 x 37,3 cm; Peso aproximado do produto (Kg): 11Kg; Garantia mínima do fornecedor: 12 meses.</t>
  </si>
  <si>
    <t>2016NE802152</t>
  </si>
  <si>
    <t>MOURA EMPREENDIMENTOS COMERCIAIS LTDA - ME</t>
  </si>
  <si>
    <t>Forno microondas, capacidade 30 litros, com prato giratório, 900 watts, frequência 60 Hz, display digital, relógio, trava de segurança, auto descongelamento, teclas pré-programadas, tecla mais 30 segundos, tecla mais 1 minuto, Voltagem: 110V, garantia mínima de 12 meses.</t>
  </si>
  <si>
    <t>2016NE802153</t>
  </si>
  <si>
    <t>JERLANE RODRIGUES DE OLIVEIRA - ME</t>
  </si>
  <si>
    <t>Bloco autoadesivo, na cor amarela, 76x102mm, com 100 folhas. Com adesivo reposicionável.</t>
  </si>
  <si>
    <t>2016NE802171</t>
  </si>
  <si>
    <t>Bis-acrilamida, p.a. (emb. c/ 100g).</t>
  </si>
  <si>
    <t>2016NE802248</t>
  </si>
  <si>
    <t>DISTRIBUIDORA PARANHOS ARTIGOS PARA LABORATORIOS LTDA -</t>
  </si>
  <si>
    <t>Disco para antibiograma confeccionado em papel absorvente medindo aproximadamente 6,35 mm de diâmetro, com espessura uniforme, impregnado com Tetraciclina na concentração de 30mcg, estéril, contendo a codificação do antibiótico e a sua concentração. O produto deve ser acondicionado em frasco de vidro, contendo 50 discos e deve conter agente desumidificador. Depois de aberto, seguindo-se as condições preconizadas de armazenamento, deve apresentar estabilidade até o final do prazo de validade indicado pelo fabricante. O prazo de validade para utilização deve ser superior a 12 meses após o recebimento do produto. A embalagem deve conter cada frasco claramente identificado, com as quantidades indicadas, instruções de uso e apresentar identificação externa com condições de armazenamento, lote, validade, procedência e Registro no Ministério da Saúde. Material mantido à temperatura de 2 a 8°C.</t>
  </si>
  <si>
    <t>2016NE802249</t>
  </si>
  <si>
    <t>Fenol (ácido fênico) líquido, embalagem com 1.000mL.</t>
  </si>
  <si>
    <t>2016NE802250</t>
  </si>
  <si>
    <t>Glicina p.a. (emb. c/ 1Kg).</t>
  </si>
  <si>
    <t>MG COMERCIO DE PRODUTOS LABORATORIAIS LTDA - ME</t>
  </si>
  <si>
    <t>Fluoreto de sódio (Fr 250g).</t>
  </si>
  <si>
    <t>2016NE802251</t>
  </si>
  <si>
    <t>2016NE802252</t>
  </si>
  <si>
    <t>Acrilamida pa (emb. com 500g).</t>
  </si>
  <si>
    <t>Álcool etílico a 70%, desinfetante hospitalar a base de álcool etílico, anti-séptico, de 62 a 70% (p/v) em forma de solução líquida, indicado para superfícies fixas e anti-sepsia da pele, data de fabricação do ano vigente, Registro na Anvisa (embalagem com 1000ml).</t>
  </si>
  <si>
    <t>Álcool isopropílico p.a.</t>
  </si>
  <si>
    <t>Cloreto de Lítio P.A fr 500g (LiCl - PM:42,39) Com boletim de Garantia. Teor - Mín. 99% / Substâncias insolúveis - Máx. 0,01% / Bases Tituláveis- Máx. 0,008meq/g /Perda por Secagem a 105ºC - Máx. 1,0% Nitrato (NO3) - Máx. 0,001% / Sulfato (SO4) - Máx. 0,01% / Bário (Ba) - Máx. 0,003% Metais Pesados (como Pb) - Máx. 0,002% / Ferro (Fe) - Máx. 0,001% / Cálcio (Ca) - Máx. 0,01% / Potássio (K) - Máx. 0,01% / Sódio (Na) - Máx. 0,20%</t>
  </si>
  <si>
    <t>Hidróxido de amônio, p.a., incluindo certificado de análi- se, com data de fabricação do ano vigente (1000ml).</t>
  </si>
  <si>
    <t>Riboflavina P.A. (vitamina B2). Fórmula molecular C17H20N4O6. Peso molecular 376,36. Teor: mínimo 98%. Apresentação: Frasco contendo 25 gramas.</t>
  </si>
  <si>
    <t>Sulfato de sódio anidro p.a. (emb. c/ 500 g)</t>
  </si>
  <si>
    <t>Tioacetamida p.a. (embalagem com 50 g).</t>
  </si>
  <si>
    <t>AURILABOR COMERCIAL LTDA - ME</t>
  </si>
  <si>
    <t>Vidro de relógio com 60mm de diâmetro.</t>
  </si>
  <si>
    <t>2016NE802253</t>
  </si>
  <si>
    <t>BIOX COMERCIO DE PRODUTOS MEDICOS LABORATORIAIS</t>
  </si>
  <si>
    <t>Frasco âmbar de vidro, capacidade de 60 mL com tampa e batoque</t>
  </si>
  <si>
    <t>2016NE802254</t>
  </si>
  <si>
    <t>CARLOS FERREIRA ALVES BARBOSA - ME</t>
  </si>
  <si>
    <t>Funil de separação formato de pera com tampa e torneira de teflon, 125ml.</t>
  </si>
  <si>
    <t>2016NE802255</t>
  </si>
  <si>
    <t>2016NE802256</t>
  </si>
  <si>
    <t>2016NE802257</t>
  </si>
  <si>
    <t>NANO SEPARATION TECHNOLOGIES - INDUSTRIA COMERCIO E REP</t>
  </si>
  <si>
    <t>Coluna para HPLC de alta eficiência C18 com 250mm X 4,6mm e diâmetro de partícula de 5 µm.</t>
  </si>
  <si>
    <t>2016NE802274</t>
  </si>
  <si>
    <t>Barra magnética lisa para agitador magnético, revestida em teflon, cilíndricas 07 x 22 mm, lisa sem anel.</t>
  </si>
  <si>
    <t>2016NE802258</t>
  </si>
  <si>
    <t>Barra magnética lisa para agitador magnético, revestida em teflon, cilíndricas 07 x 25 mm, lisa sem anel.</t>
  </si>
  <si>
    <t>2016NE802259</t>
  </si>
  <si>
    <t>Alça de Platina, 5cm x 0,5mm de diâmetro.</t>
  </si>
  <si>
    <t>2016NE802260</t>
  </si>
  <si>
    <t>Balão Volumétrico com tampa de plástico, de calibração precisa, classe A, capacidade 300 mL (tolerância de 300 mL ± 0,15 mL), graduação 20º, com certificado de calibração realizada por empresa credenciada à REDE BRASILEIRA DE CALIBRAÇÃO (RBC)</t>
  </si>
  <si>
    <t>Balão volumétrico com tampa de polietileno, 25 mL.</t>
  </si>
  <si>
    <t>Bequer 50 mL - Copo Graduado tipo Griffin, forma baixa, espessura de parede "Standard", fabricado em vidro boro-silicato de baixa expansão. - DADOS TÉCNICOS: 1. TIPO DE VIDRO E COEFICIENTE DE EXPANSÃO TÉRMICA LINEAR: Fabricado em vidro boro-silicato de baixa expansão, com coeficiente de expansão térmica linear entre 0 e 300 oC de 32-33 +/- 1,5 x 10-7 cm/cm/oC e, desta forma atendendo à especificação A.S.T.M. E 438 quanto ao material construtivo como Tipo I, classe A. 2.GRAVAÇÃO DO MATERIAL: Gravação feita em esmalte quimicamente e termicamente resistente e permanente. 3. ESPECIFICAÇÕES DE VOLUMETRIA: Dimensional e espessuras de parede, presença de inclusões (bolhas, pedras e cordas) e gravação, atende e excede às construtivas da ASTM E 960, e LGM-2. 4. VOLUMETRIA, RASTREABILIDADE E CALIBRAÇÃO: Não se aplica a produtos graduados. 5. CARACTERÍSTICAS QUÍMICAS: Isentos de alcalinidade. O material de vidro mantém suas características de resistência térmica e mecânicas inalteradas, quando não submetidos às temperaturas especificadas no catálogo de uso continuo acima de 230oC ou casualmente acima de 490ºC.</t>
  </si>
  <si>
    <t>Funil analítico de vidro liso com 100mm de diâmetro - Haste curta.</t>
  </si>
  <si>
    <t>Pisseta de plástico, graduada, bico curvo, 500ml.</t>
  </si>
  <si>
    <t>Placa de Petri, de vidro, 60mm x 15mm.</t>
  </si>
  <si>
    <t>Proveta de polipropileno, 1000ml. Com base hexagonal, Graduada em silk-screen, Autoclavável</t>
  </si>
  <si>
    <t>ALINE ARANTES PEREIRA VILELA ME</t>
  </si>
  <si>
    <t>Máscara de proteção N95, classe PFF-2, eficiência miníma de filtragem de 95%, BFE &gt; 99% (Eficiência de Filtração Bacteriológica), formato de concha, tiras ajustáveis à cabeça, indicada para controle da exposição ocupacional à Tuberculose (Mycobacterium tuberculosis). Registro no Ministério da Saúde. Caixa com 20 unidades.</t>
  </si>
  <si>
    <t>2016NE802261</t>
  </si>
  <si>
    <t>J. C. F. MARANA</t>
  </si>
  <si>
    <t>Luva Vinílica - produzidas em vinil, tansparente, com amido anti-alérgico, ambidestra, reutilizável, sem costuras, para proteção do contato com produtos químicos e respingos. Não contém látex. Tamanho M (caixa com 100).</t>
  </si>
  <si>
    <t>2016NE802262</t>
  </si>
  <si>
    <t>MEDPLUS COMÉRCIO ARTIGOS MÉDICOS LTDA</t>
  </si>
  <si>
    <t>Termômetro clínico de até 40°C, digital, confecionado em material plástico.</t>
  </si>
  <si>
    <t>2016NE802263</t>
  </si>
  <si>
    <t>MEDPLUS COMERCIO DE ARTIGOS MEDICOS LTDA - ME</t>
  </si>
  <si>
    <t>Termômetro digital, visor digital de fácil visualização, bateria de longa duração, beep sonoro que indica o final da medição, indicador de bateria baixa, memória para o último resultado, ponta (sensor) resistente à água, registro na Anvisa.</t>
  </si>
  <si>
    <t>2016NE802264</t>
  </si>
  <si>
    <t>ALINE ARANTES PEREIRA VILELA - ME</t>
  </si>
  <si>
    <t>Jogo de ferramentas com as seguintes especificações ou superior: Contendo 39 peças, sendo: 05 Chaves de fenda: 1/8"&amp;quotx3"", 3/16"&amp;quotx4"", 1/4"&amp;quotx1.5"", 1/4"&amp;quotx4"" e 5/16"&amp;quotx8"" 05 Chaves Philips: PH0x3"", PH1x4"", PH2x1.5"", PH2x4"" e PH3x6"" 03 Chaves de fenda de precisão: 2.5x50mm, 3x50mm e 3.5x50mm; 03 Chaves philips de precisão: PH00x50mm, PH0x50mm e PH1x50mm; 01 Adaptador magnético com cabo; 1 chave porta-bits; 06 Bits torx: T10, T15, T20, T25, T30 e T40; 06 Bits hexagonais: 2, 3, 4, 5, 5.5 e 6 mm; 03 Bits pozidriv: #1, #2 e #3; 03 Bits philips: PH1, PH2 e PH3; 01 Magnetizador ? Desmagnetizador; 01 Alicate meia cana: 6"" 01 Alicate universal: 6"" 01 Bolsa de nylon para acondicionar as ferramentas. Pontas magnéticas, haste em cromo vanádio; acabamento acetinado com ponta preta magnética; Cabo ergonômico. Garantia de 01 ano.</t>
  </si>
  <si>
    <t>jg</t>
  </si>
  <si>
    <t>2016NE802265</t>
  </si>
  <si>
    <t>2016NE802266</t>
  </si>
  <si>
    <t>S &amp; K INFORMATICA LTDA - ME</t>
  </si>
  <si>
    <t>Cabo adaptador conversor HDMI, para conector VGA fémea, compatível com os seguintes sistemas operacionais WindowsXP SP3, windows 7, windows 8 e linux; suportando resolução de até 1680 x 1050 dpi.</t>
  </si>
  <si>
    <t>2016NE802267</t>
  </si>
  <si>
    <t>2016NE802268</t>
  </si>
  <si>
    <t>Pilhas recarregáveis AAA Ni MH 1000 mAh c/ 4 unidades. Capacidade da bateria 1000 mAh. Tipo de bateria: níquel hidreto metálico AAA. Tensão da bateria 1,2 V. Composição química: Níquel hidreto metálico. Metais pesados Sem Cd , Sem Hg. Material de embalagem Carton , PET. Tipo da embalagem Blister em concha. Tempo de armazenamento 2 anos. Conjunto com 04 unidades.</t>
  </si>
  <si>
    <t>cj</t>
  </si>
  <si>
    <t>ATLANTIS COMERCIO DE MAQUINAS E EQUIPAMENTOS LTDA - EPP</t>
  </si>
  <si>
    <t>Caixa organizadora alta. Capacidade 29 L. Possui travas laterais. Comprimento: 28 cm; Altura: 32,6 cm; Largura: 45,7 cm. Transparente.</t>
  </si>
  <si>
    <t>2016NE802270</t>
  </si>
  <si>
    <t>2016NE802271</t>
  </si>
  <si>
    <t>E.V.A. (Ethil Vinil Acetat ou Etileno Acetato de Vinila). Folhas, tamanho 45x60 cm ? Espesura: 2 mm. Cor branca.</t>
  </si>
  <si>
    <t>2016NE802269</t>
  </si>
  <si>
    <t>PAPELARIA OFFICE BOX LTDA - ME</t>
  </si>
  <si>
    <t>Pasta catálogo, tamanho ofício, em plástico reforçado, na cor preta, incluindo 50 envelopes plásticos. Produto de origem e fabricação nacional.</t>
  </si>
  <si>
    <t>2016NE802273</t>
  </si>
  <si>
    <t>capital</t>
  </si>
  <si>
    <t>Empenho</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</si>
</sst>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 R$ &quot;#,##0.00\ ;&quot;-R$ &quot;#,##0.00\ ;&quot; R$ -&quot;#\ ;@\ "/>
    <numFmt numFmtId="165" formatCode="#,##0.00\ ;\-#,##0.00\ ;&quot; -&quot;#\ ;@\ "/>
    <numFmt numFmtId="166" formatCode="&quot;Sim&quot;;&quot;Sim&quot;;&quot;Não&quot;"/>
    <numFmt numFmtId="167" formatCode="&quot;Verdadeiro&quot;;&quot;Verdadeiro&quot;;&quot;Falso&quot;"/>
    <numFmt numFmtId="168" formatCode="&quot;Ativar&quot;;&quot;Ativar&quot;;&quot;Desativar&quot;"/>
    <numFmt numFmtId="169" formatCode="[$€-2]\ #,##0.00_);[Red]\([$€-2]\ #,##0.00\)"/>
    <numFmt numFmtId="170" formatCode="&quot;Ativado&quot;;&quot;Ativado&quot;;&quot;Desativado&quot;"/>
    <numFmt numFmtId="171" formatCode="0.0"/>
    <numFmt numFmtId="172" formatCode="_-* #,##0.0_-;\-* #,##0.0_-;_-* &quot;-&quot;??_-;_-@_-"/>
    <numFmt numFmtId="173" formatCode="_-* #,##0_-;\-* #,##0_-;_-* &quot;-&quot;??_-;_-@_-"/>
    <numFmt numFmtId="174" formatCode="_-* #,##0.000_-;\-* #,##0.000_-;_-* &quot;-&quot;??_-;_-@_-"/>
    <numFmt numFmtId="175" formatCode="#,##0.00;\(#,##0.00\)"/>
    <numFmt numFmtId="176" formatCode="[$-416]dddd\,\ d&quot; de &quot;mmmm&quot; de &quot;yyyy"/>
    <numFmt numFmtId="177" formatCode="#,##0.00\ ;&quot; (&quot;#,##0.00\);&quot; -&quot;#\ ;@\ "/>
    <numFmt numFmtId="178" formatCode="_-* #,##0.00_-;\-* #,##0.00_-;_-* \-??_-;_-@"/>
    <numFmt numFmtId="179" formatCode="_-* #,##0.00_-;\-* #,##0.00_-;_-* \-??_-;_-@_-"/>
  </numFmts>
  <fonts count="55">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sz val="9"/>
      <name val="Tahoma"/>
      <family val="2"/>
    </font>
    <font>
      <b/>
      <sz val="9"/>
      <name val="Tahoma"/>
      <family val="2"/>
    </font>
    <font>
      <u val="single"/>
      <sz val="8.8"/>
      <color indexed="12"/>
      <name val="Calibri"/>
      <family val="2"/>
    </font>
    <font>
      <u val="single"/>
      <sz val="8.8"/>
      <color indexed="20"/>
      <name val="Calibri"/>
      <family val="2"/>
    </font>
    <font>
      <sz val="11"/>
      <name val="Calibri"/>
      <family val="2"/>
    </font>
    <font>
      <sz val="11"/>
      <color indexed="8"/>
      <name val="Arial Narrow"/>
      <family val="2"/>
    </font>
    <font>
      <b/>
      <sz val="10"/>
      <color indexed="9"/>
      <name val="Arial"/>
      <family val="2"/>
    </font>
    <font>
      <sz val="10"/>
      <color indexed="8"/>
      <name val="Arial"/>
      <family val="2"/>
    </font>
    <font>
      <sz val="10"/>
      <color indexed="8"/>
      <name val="Arial Narrow"/>
      <family val="2"/>
    </font>
    <font>
      <b/>
      <sz val="11"/>
      <name val="Calibri"/>
      <family val="2"/>
    </font>
    <font>
      <sz val="11"/>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000000"/>
      <name val="Arial Narrow"/>
      <family val="2"/>
    </font>
    <font>
      <b/>
      <sz val="10"/>
      <color rgb="FFFFFFFF"/>
      <name val="Arial"/>
      <family val="2"/>
    </font>
    <font>
      <sz val="10"/>
      <color rgb="FF000000"/>
      <name val="Arial"/>
      <family val="2"/>
    </font>
    <font>
      <sz val="11"/>
      <color theme="1"/>
      <name val="Arial Narrow"/>
      <family val="2"/>
    </font>
    <font>
      <sz val="10"/>
      <color rgb="FF000000"/>
      <name val="Arial Narrow"/>
      <family val="2"/>
    </font>
    <font>
      <sz val="11"/>
      <color rgb="FF000000"/>
      <name val="Calibri"/>
      <family val="2"/>
    </font>
    <font>
      <sz val="11"/>
      <color rgb="FF000000"/>
      <name val="Verdana"/>
      <family val="2"/>
    </font>
    <font>
      <b/>
      <sz val="8"/>
      <name val="Calibri"/>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1"/>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C6D9F1"/>
        <bgColor indexed="64"/>
      </patternFill>
    </fill>
    <fill>
      <patternFill patternType="solid">
        <fgColor rgb="FF1F497D"/>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style="medium"/>
      <top style="medium"/>
      <bottom>
        <color indexed="63"/>
      </bottom>
    </border>
    <border>
      <left>
        <color indexed="63"/>
      </left>
      <right style="medium"/>
      <top style="medium"/>
      <bottom>
        <color indexed="63"/>
      </bottom>
    </border>
    <border>
      <left>
        <color indexed="63"/>
      </left>
      <right style="medium"/>
      <top style="medium"/>
      <bottom style="medium"/>
    </border>
    <border>
      <left>
        <color indexed="63"/>
      </left>
      <right style="medium"/>
      <top>
        <color indexed="63"/>
      </top>
      <bottom style="mediu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medium"/>
      <right>
        <color indexed="63"/>
      </right>
      <top style="medium"/>
      <bottom style="medium"/>
    </border>
    <border>
      <left style="medium"/>
      <right>
        <color indexed="63"/>
      </right>
      <top>
        <color indexed="63"/>
      </top>
      <bottom style="medium"/>
    </border>
    <border>
      <left style="thin"/>
      <right style="thin"/>
      <top>
        <color indexed="63"/>
      </top>
      <bottom>
        <color indexed="63"/>
      </bottom>
    </border>
    <border>
      <left>
        <color indexed="63"/>
      </left>
      <right style="thin"/>
      <top style="thin"/>
      <bottom>
        <color indexed="63"/>
      </bottom>
    </border>
    <border>
      <left style="thin">
        <color rgb="FF000000"/>
      </left>
      <right style="thin">
        <color rgb="FF000000"/>
      </right>
      <top style="thin">
        <color rgb="FF000000"/>
      </top>
      <bottom>
        <color rgb="FF000000"/>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medium"/>
      <bottom style="mediu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2" fillId="25" borderId="0" applyNumberFormat="0" applyBorder="0" applyAlignment="0" applyProtection="0"/>
    <xf numFmtId="0" fontId="29" fillId="26" borderId="0" applyNumberFormat="0" applyBorder="0" applyAlignment="0" applyProtection="0"/>
    <xf numFmtId="0" fontId="2" fillId="17" borderId="0" applyNumberFormat="0" applyBorder="0" applyAlignment="0" applyProtection="0"/>
    <xf numFmtId="0" fontId="29" fillId="27" borderId="0" applyNumberFormat="0" applyBorder="0" applyAlignment="0" applyProtection="0"/>
    <xf numFmtId="0" fontId="2" fillId="19" borderId="0" applyNumberFormat="0" applyBorder="0" applyAlignment="0" applyProtection="0"/>
    <xf numFmtId="0" fontId="29" fillId="28" borderId="0" applyNumberFormat="0" applyBorder="0" applyAlignment="0" applyProtection="0"/>
    <xf numFmtId="0" fontId="2" fillId="29" borderId="0" applyNumberFormat="0" applyBorder="0" applyAlignment="0" applyProtection="0"/>
    <xf numFmtId="0" fontId="29" fillId="30" borderId="0" applyNumberFormat="0" applyBorder="0" applyAlignment="0" applyProtection="0"/>
    <xf numFmtId="0" fontId="2" fillId="31" borderId="0" applyNumberFormat="0" applyBorder="0" applyAlignment="0" applyProtection="0"/>
    <xf numFmtId="0" fontId="29" fillId="32" borderId="0" applyNumberFormat="0" applyBorder="0" applyAlignment="0" applyProtection="0"/>
    <xf numFmtId="0" fontId="2" fillId="33" borderId="0" applyNumberFormat="0" applyBorder="0" applyAlignment="0" applyProtection="0"/>
    <xf numFmtId="0" fontId="30" fillId="34" borderId="0" applyNumberFormat="0" applyBorder="0" applyAlignment="0" applyProtection="0"/>
    <xf numFmtId="0" fontId="3" fillId="7" borderId="0" applyNumberFormat="0" applyBorder="0" applyAlignment="0" applyProtection="0"/>
    <xf numFmtId="0" fontId="31" fillId="35" borderId="1" applyNumberFormat="0" applyAlignment="0" applyProtection="0"/>
    <xf numFmtId="0" fontId="4" fillId="36" borderId="2" applyNumberFormat="0" applyAlignment="0" applyProtection="0"/>
    <xf numFmtId="0" fontId="32" fillId="37" borderId="3" applyNumberFormat="0" applyAlignment="0" applyProtection="0"/>
    <xf numFmtId="0" fontId="5" fillId="38" borderId="4" applyNumberFormat="0" applyAlignment="0" applyProtection="0"/>
    <xf numFmtId="0" fontId="33" fillId="0" borderId="5" applyNumberFormat="0" applyFill="0" applyAlignment="0" applyProtection="0"/>
    <xf numFmtId="0" fontId="6" fillId="0" borderId="6" applyNumberFormat="0" applyFill="0" applyAlignment="0" applyProtection="0"/>
    <xf numFmtId="0" fontId="29" fillId="39" borderId="0" applyNumberFormat="0" applyBorder="0" applyAlignment="0" applyProtection="0"/>
    <xf numFmtId="0" fontId="2" fillId="40" borderId="0" applyNumberFormat="0" applyBorder="0" applyAlignment="0" applyProtection="0"/>
    <xf numFmtId="0" fontId="29" fillId="41" borderId="0" applyNumberFormat="0" applyBorder="0" applyAlignment="0" applyProtection="0"/>
    <xf numFmtId="0" fontId="2" fillId="42" borderId="0" applyNumberFormat="0" applyBorder="0" applyAlignment="0" applyProtection="0"/>
    <xf numFmtId="0" fontId="29" fillId="43" borderId="0" applyNumberFormat="0" applyBorder="0" applyAlignment="0" applyProtection="0"/>
    <xf numFmtId="0" fontId="2" fillId="44" borderId="0" applyNumberFormat="0" applyBorder="0" applyAlignment="0" applyProtection="0"/>
    <xf numFmtId="0" fontId="29" fillId="45" borderId="0" applyNumberFormat="0" applyBorder="0" applyAlignment="0" applyProtection="0"/>
    <xf numFmtId="0" fontId="2" fillId="29" borderId="0" applyNumberFormat="0" applyBorder="0" applyAlignment="0" applyProtection="0"/>
    <xf numFmtId="0" fontId="29" fillId="46" borderId="0" applyNumberFormat="0" applyBorder="0" applyAlignment="0" applyProtection="0"/>
    <xf numFmtId="0" fontId="2" fillId="31" borderId="0" applyNumberFormat="0" applyBorder="0" applyAlignment="0" applyProtection="0"/>
    <xf numFmtId="0" fontId="29" fillId="47" borderId="0" applyNumberFormat="0" applyBorder="0" applyAlignment="0" applyProtection="0"/>
    <xf numFmtId="0" fontId="2" fillId="48" borderId="0" applyNumberFormat="0" applyBorder="0" applyAlignment="0" applyProtection="0"/>
    <xf numFmtId="0" fontId="34" fillId="49" borderId="1" applyNumberFormat="0" applyAlignment="0" applyProtection="0"/>
    <xf numFmtId="0" fontId="7" fillId="13" borderId="2"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50" borderId="0" applyNumberFormat="0" applyBorder="0" applyAlignment="0" applyProtection="0"/>
    <xf numFmtId="0" fontId="8" fillId="5"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1" fillId="0" borderId="0" applyFill="0" applyBorder="0" applyAlignment="0" applyProtection="0"/>
    <xf numFmtId="0" fontId="38" fillId="51" borderId="0" applyNumberFormat="0" applyBorder="0" applyAlignment="0" applyProtection="0"/>
    <xf numFmtId="0" fontId="9" fillId="52" borderId="0" applyNumberFormat="0" applyBorder="0" applyAlignment="0" applyProtection="0"/>
    <xf numFmtId="0" fontId="1" fillId="0" borderId="0">
      <alignment/>
      <protection/>
    </xf>
    <xf numFmtId="0" fontId="1" fillId="0" borderId="0">
      <alignment/>
      <protection/>
    </xf>
    <xf numFmtId="0" fontId="0" fillId="53" borderId="7" applyNumberFormat="0" applyFont="0" applyAlignment="0" applyProtection="0"/>
    <xf numFmtId="0" fontId="1" fillId="54" borderId="8" applyNumberFormat="0" applyAlignment="0" applyProtection="0"/>
    <xf numFmtId="9" fontId="0" fillId="0" borderId="0" applyFont="0" applyFill="0" applyBorder="0" applyAlignment="0" applyProtection="0"/>
    <xf numFmtId="0" fontId="39" fillId="35" borderId="9" applyNumberFormat="0" applyAlignment="0" applyProtection="0"/>
    <xf numFmtId="0" fontId="10" fillId="36" borderId="10" applyNumberFormat="0" applyAlignment="0" applyProtection="0"/>
    <xf numFmtId="41" fontId="0" fillId="0" borderId="0" applyFont="0" applyFill="0" applyBorder="0" applyAlignment="0" applyProtection="0"/>
    <xf numFmtId="165" fontId="1" fillId="0" borderId="0" applyFill="0" applyBorder="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42" fillId="0" borderId="0" applyNumberFormat="0" applyFill="0" applyBorder="0" applyAlignment="0" applyProtection="0"/>
    <xf numFmtId="0" fontId="43" fillId="0" borderId="11" applyNumberFormat="0" applyFill="0" applyAlignment="0" applyProtection="0"/>
    <xf numFmtId="0" fontId="13" fillId="0" borderId="12" applyNumberFormat="0" applyFill="0" applyAlignment="0" applyProtection="0"/>
    <xf numFmtId="0" fontId="44" fillId="0" borderId="13" applyNumberFormat="0" applyFill="0" applyAlignment="0" applyProtection="0"/>
    <xf numFmtId="0" fontId="14" fillId="0" borderId="14" applyNumberFormat="0" applyFill="0" applyAlignment="0" applyProtection="0"/>
    <xf numFmtId="0" fontId="45" fillId="0" borderId="15" applyNumberFormat="0" applyFill="0" applyAlignment="0" applyProtection="0"/>
    <xf numFmtId="0" fontId="15" fillId="0" borderId="16" applyNumberFormat="0" applyFill="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6" fillId="0" borderId="17" applyNumberFormat="0" applyFill="0" applyAlignment="0" applyProtection="0"/>
    <xf numFmtId="0" fontId="17" fillId="0" borderId="18" applyNumberFormat="0" applyFill="0" applyAlignment="0" applyProtection="0"/>
    <xf numFmtId="43" fontId="0" fillId="0" borderId="0" applyFont="0" applyFill="0" applyBorder="0" applyAlignment="0" applyProtection="0"/>
  </cellStyleXfs>
  <cellXfs count="154">
    <xf numFmtId="0" fontId="0" fillId="0" borderId="0" xfId="0" applyFont="1" applyAlignment="1">
      <alignment/>
    </xf>
    <xf numFmtId="0" fontId="0" fillId="0" borderId="0" xfId="0" applyAlignment="1">
      <alignment horizontal="center" vertical="center"/>
    </xf>
    <xf numFmtId="0" fontId="0" fillId="0" borderId="0" xfId="0" applyFill="1" applyAlignment="1">
      <alignment horizontal="center" vertical="center"/>
    </xf>
    <xf numFmtId="0" fontId="46" fillId="0" borderId="0" xfId="0" applyFont="1" applyAlignment="1">
      <alignment horizontal="center"/>
    </xf>
    <xf numFmtId="0" fontId="0" fillId="0" borderId="0" xfId="0" applyFont="1" applyAlignment="1">
      <alignment/>
    </xf>
    <xf numFmtId="43" fontId="0" fillId="0" borderId="0" xfId="107" applyFont="1" applyAlignment="1">
      <alignment vertical="center"/>
    </xf>
    <xf numFmtId="43" fontId="0" fillId="0" borderId="0" xfId="107" applyFont="1" applyAlignment="1">
      <alignment horizontal="right" vertical="center"/>
    </xf>
    <xf numFmtId="0" fontId="22" fillId="0" borderId="0" xfId="0" applyFont="1" applyFill="1" applyAlignment="1">
      <alignment horizontal="center" vertical="center"/>
    </xf>
    <xf numFmtId="43" fontId="0" fillId="0" borderId="0" xfId="0" applyNumberFormat="1" applyFont="1" applyAlignment="1">
      <alignment/>
    </xf>
    <xf numFmtId="0" fontId="46" fillId="55" borderId="19" xfId="0" applyFont="1" applyFill="1" applyBorder="1" applyAlignment="1">
      <alignment horizontal="center" vertical="center" wrapText="1"/>
    </xf>
    <xf numFmtId="0" fontId="46" fillId="55" borderId="20" xfId="0" applyFont="1" applyFill="1" applyBorder="1" applyAlignment="1">
      <alignment horizontal="center" vertical="center" wrapText="1"/>
    </xf>
    <xf numFmtId="0" fontId="46" fillId="56" borderId="21" xfId="0" applyFont="1" applyFill="1" applyBorder="1" applyAlignment="1">
      <alignment horizontal="center" vertical="center" wrapText="1"/>
    </xf>
    <xf numFmtId="43" fontId="0" fillId="0" borderId="22" xfId="107" applyFont="1" applyBorder="1" applyAlignment="1">
      <alignment horizontal="center" vertical="center" wrapText="1"/>
    </xf>
    <xf numFmtId="3" fontId="0" fillId="0" borderId="0" xfId="0" applyNumberFormat="1" applyFill="1" applyAlignment="1">
      <alignment horizontal="center" vertical="center"/>
    </xf>
    <xf numFmtId="43" fontId="0" fillId="0" borderId="0" xfId="107" applyFont="1" applyAlignment="1">
      <alignment horizontal="center" vertical="center"/>
    </xf>
    <xf numFmtId="3" fontId="0" fillId="0" borderId="0" xfId="0" applyNumberFormat="1" applyAlignment="1">
      <alignment horizontal="center" vertical="center"/>
    </xf>
    <xf numFmtId="4" fontId="0" fillId="0" borderId="0" xfId="0" applyNumberFormat="1" applyFill="1" applyAlignment="1">
      <alignment horizontal="center" vertical="center"/>
    </xf>
    <xf numFmtId="49" fontId="0" fillId="0" borderId="23" xfId="0" applyNumberFormat="1" applyFont="1" applyFill="1" applyBorder="1" applyAlignment="1">
      <alignment horizontal="center" vertical="center"/>
    </xf>
    <xf numFmtId="49" fontId="0" fillId="0" borderId="24" xfId="0" applyNumberFormat="1" applyFont="1" applyFill="1" applyBorder="1" applyAlignment="1">
      <alignment horizontal="center" vertical="center"/>
    </xf>
    <xf numFmtId="0" fontId="47" fillId="0" borderId="24" xfId="0" applyFont="1" applyFill="1" applyBorder="1" applyAlignment="1">
      <alignment vertical="center"/>
    </xf>
    <xf numFmtId="0" fontId="47" fillId="0" borderId="24" xfId="0" applyFont="1" applyFill="1" applyBorder="1" applyAlignment="1">
      <alignment vertical="center" wrapText="1"/>
    </xf>
    <xf numFmtId="43" fontId="47" fillId="0" borderId="24" xfId="107" applyFont="1" applyFill="1" applyBorder="1" applyAlignment="1">
      <alignment vertical="center" wrapText="1"/>
    </xf>
    <xf numFmtId="43" fontId="47" fillId="0" borderId="25" xfId="107" applyFont="1" applyFill="1" applyBorder="1" applyAlignment="1">
      <alignment horizontal="right" vertical="center" wrapText="1"/>
    </xf>
    <xf numFmtId="0" fontId="0" fillId="0" borderId="26" xfId="0" applyBorder="1" applyAlignment="1">
      <alignment horizontal="center" vertical="center"/>
    </xf>
    <xf numFmtId="49" fontId="0" fillId="0" borderId="23" xfId="0" applyNumberFormat="1" applyFill="1" applyBorder="1" applyAlignment="1">
      <alignment horizontal="center" vertical="center"/>
    </xf>
    <xf numFmtId="49" fontId="0" fillId="0" borderId="24" xfId="0" applyNumberFormat="1" applyFill="1" applyBorder="1" applyAlignment="1">
      <alignment horizontal="center" vertical="center"/>
    </xf>
    <xf numFmtId="0" fontId="47" fillId="0" borderId="24" xfId="0" applyNumberFormat="1" applyFont="1" applyFill="1" applyBorder="1" applyAlignment="1">
      <alignment vertical="center"/>
    </xf>
    <xf numFmtId="43" fontId="17" fillId="0" borderId="25" xfId="106" applyNumberFormat="1" applyFill="1" applyBorder="1" applyAlignment="1">
      <alignment horizontal="right" vertical="center" wrapText="1"/>
    </xf>
    <xf numFmtId="0" fontId="0" fillId="0" borderId="24" xfId="0" applyBorder="1" applyAlignment="1">
      <alignment/>
    </xf>
    <xf numFmtId="0" fontId="0" fillId="0" borderId="27" xfId="0" applyBorder="1" applyAlignment="1">
      <alignment horizontal="center"/>
    </xf>
    <xf numFmtId="0" fontId="0" fillId="0" borderId="28" xfId="0" applyBorder="1" applyAlignment="1">
      <alignment horizontal="center" wrapText="1"/>
    </xf>
    <xf numFmtId="0" fontId="46" fillId="0" borderId="28" xfId="0" applyFont="1" applyBorder="1" applyAlignment="1">
      <alignment horizontal="center" wrapText="1"/>
    </xf>
    <xf numFmtId="43" fontId="46" fillId="0" borderId="22" xfId="107" applyFont="1" applyBorder="1" applyAlignment="1">
      <alignment horizontal="center" wrapText="1"/>
    </xf>
    <xf numFmtId="43" fontId="0" fillId="0" borderId="24" xfId="107" applyFont="1" applyBorder="1" applyAlignment="1">
      <alignment horizontal="center" vertical="center" wrapText="1"/>
    </xf>
    <xf numFmtId="44" fontId="0" fillId="0" borderId="24" xfId="107" applyNumberFormat="1" applyFont="1" applyBorder="1" applyAlignment="1">
      <alignment horizontal="center" vertical="center" wrapText="1"/>
    </xf>
    <xf numFmtId="44" fontId="0" fillId="0" borderId="24" xfId="107" applyNumberFormat="1" applyFont="1" applyBorder="1" applyAlignment="1">
      <alignment horizontal="center" wrapText="1"/>
    </xf>
    <xf numFmtId="0" fontId="48" fillId="57" borderId="26" xfId="0" applyFont="1" applyFill="1" applyBorder="1" applyAlignment="1">
      <alignment horizontal="center"/>
    </xf>
    <xf numFmtId="0" fontId="48" fillId="57" borderId="26" xfId="0" applyFont="1" applyFill="1" applyBorder="1" applyAlignment="1">
      <alignment horizontal="center" wrapText="1"/>
    </xf>
    <xf numFmtId="0" fontId="48" fillId="57" borderId="29" xfId="0" applyFont="1" applyFill="1" applyBorder="1" applyAlignment="1">
      <alignment horizontal="center"/>
    </xf>
    <xf numFmtId="49" fontId="0" fillId="0" borderId="24" xfId="0" applyNumberFormat="1" applyBorder="1" applyAlignment="1">
      <alignment horizontal="center"/>
    </xf>
    <xf numFmtId="43" fontId="49" fillId="0" borderId="24" xfId="107" applyFont="1" applyBorder="1" applyAlignment="1">
      <alignment horizontal="right"/>
    </xf>
    <xf numFmtId="43" fontId="0" fillId="0" borderId="24" xfId="0" applyNumberFormat="1" applyFont="1" applyBorder="1" applyAlignment="1">
      <alignment/>
    </xf>
    <xf numFmtId="4" fontId="0" fillId="0" borderId="0" xfId="0" applyNumberFormat="1" applyBorder="1" applyAlignment="1">
      <alignment/>
    </xf>
    <xf numFmtId="0" fontId="0" fillId="0" borderId="0" xfId="0" applyFont="1" applyBorder="1" applyAlignment="1">
      <alignment/>
    </xf>
    <xf numFmtId="44" fontId="0" fillId="0" borderId="0" xfId="0" applyNumberFormat="1" applyAlignment="1">
      <alignment/>
    </xf>
    <xf numFmtId="0" fontId="48" fillId="57" borderId="30" xfId="0" applyFont="1" applyFill="1" applyBorder="1" applyAlignment="1">
      <alignment horizontal="center"/>
    </xf>
    <xf numFmtId="44" fontId="46" fillId="0" borderId="24" xfId="107" applyNumberFormat="1" applyFont="1" applyBorder="1" applyAlignment="1">
      <alignment horizontal="center" wrapText="1"/>
    </xf>
    <xf numFmtId="43" fontId="46" fillId="0" borderId="24" xfId="107" applyFont="1" applyBorder="1" applyAlignment="1">
      <alignment horizontal="center" wrapText="1"/>
    </xf>
    <xf numFmtId="4" fontId="0" fillId="0" borderId="0" xfId="0" applyNumberFormat="1" applyAlignment="1">
      <alignment/>
    </xf>
    <xf numFmtId="49" fontId="0" fillId="0" borderId="0" xfId="0" applyNumberFormat="1" applyAlignment="1">
      <alignment horizontal="center" vertical="center"/>
    </xf>
    <xf numFmtId="49" fontId="50" fillId="0" borderId="24" xfId="0" applyNumberFormat="1" applyFont="1" applyFill="1" applyBorder="1" applyAlignment="1">
      <alignment horizontal="center" vertical="center"/>
    </xf>
    <xf numFmtId="49" fontId="0" fillId="0" borderId="24" xfId="0" applyNumberFormat="1" applyFont="1" applyFill="1" applyBorder="1" applyAlignment="1">
      <alignment horizontal="center" vertical="center"/>
    </xf>
    <xf numFmtId="0" fontId="47" fillId="0" borderId="24" xfId="0" applyNumberFormat="1" applyFont="1" applyFill="1" applyBorder="1" applyAlignment="1">
      <alignment vertical="center"/>
    </xf>
    <xf numFmtId="0" fontId="0" fillId="0" borderId="30" xfId="0" applyFont="1" applyFill="1" applyBorder="1" applyAlignment="1">
      <alignment horizontal="center" vertical="center"/>
    </xf>
    <xf numFmtId="0" fontId="0" fillId="0" borderId="26" xfId="0" applyFont="1" applyFill="1" applyBorder="1" applyAlignment="1">
      <alignment horizontal="center" vertical="center"/>
    </xf>
    <xf numFmtId="43" fontId="50" fillId="0" borderId="26" xfId="0" applyNumberFormat="1" applyFont="1" applyFill="1" applyBorder="1" applyAlignment="1">
      <alignment horizontal="center" vertical="center" wrapText="1"/>
    </xf>
    <xf numFmtId="0" fontId="0" fillId="0" borderId="31" xfId="0" applyFill="1" applyBorder="1" applyAlignment="1">
      <alignment horizontal="center" vertical="center"/>
    </xf>
    <xf numFmtId="0" fontId="47" fillId="0" borderId="24" xfId="0" applyFont="1" applyBorder="1" applyAlignment="1">
      <alignment horizontal="center" vertical="center" wrapText="1"/>
    </xf>
    <xf numFmtId="0" fontId="47" fillId="0" borderId="24" xfId="0" applyFont="1" applyBorder="1" applyAlignment="1">
      <alignment horizontal="center" vertical="center"/>
    </xf>
    <xf numFmtId="0" fontId="51" fillId="0" borderId="24" xfId="0" applyFont="1" applyBorder="1" applyAlignment="1">
      <alignment vertical="center" wrapText="1"/>
    </xf>
    <xf numFmtId="0" fontId="51" fillId="0" borderId="24" xfId="0" applyFont="1" applyBorder="1" applyAlignment="1">
      <alignment vertical="center"/>
    </xf>
    <xf numFmtId="0" fontId="47" fillId="0" borderId="24" xfId="0" applyFont="1" applyBorder="1" applyAlignment="1">
      <alignment vertical="center" wrapText="1"/>
    </xf>
    <xf numFmtId="49" fontId="27" fillId="0" borderId="32" xfId="0" applyNumberFormat="1" applyFont="1" applyFill="1" applyBorder="1" applyAlignment="1">
      <alignment horizontal="center" vertical="center"/>
    </xf>
    <xf numFmtId="49" fontId="27" fillId="0" borderId="29" xfId="0" applyNumberFormat="1" applyFont="1" applyFill="1" applyBorder="1" applyAlignment="1">
      <alignment horizontal="center" vertical="center" wrapText="1"/>
    </xf>
    <xf numFmtId="49" fontId="27" fillId="0" borderId="29" xfId="0" applyNumberFormat="1" applyFont="1" applyFill="1" applyBorder="1" applyAlignment="1">
      <alignment horizontal="center" vertical="center"/>
    </xf>
    <xf numFmtId="2" fontId="27" fillId="0" borderId="29" xfId="0" applyNumberFormat="1" applyFont="1" applyFill="1" applyBorder="1" applyAlignment="1">
      <alignment horizontal="center" vertical="center" wrapText="1"/>
    </xf>
    <xf numFmtId="43" fontId="27" fillId="0" borderId="29" xfId="107" applyFont="1" applyFill="1" applyBorder="1" applyAlignment="1">
      <alignment horizontal="center" vertical="center" wrapText="1"/>
    </xf>
    <xf numFmtId="43" fontId="22" fillId="0" borderId="33" xfId="107" applyFont="1" applyFill="1" applyBorder="1" applyAlignment="1">
      <alignment horizontal="right" vertical="center" wrapText="1"/>
    </xf>
    <xf numFmtId="0" fontId="47" fillId="0" borderId="24" xfId="0" applyFont="1" applyBorder="1" applyAlignment="1">
      <alignment/>
    </xf>
    <xf numFmtId="0" fontId="0" fillId="0" borderId="24" xfId="0" applyBorder="1" applyAlignment="1">
      <alignment horizontal="center" vertical="center"/>
    </xf>
    <xf numFmtId="49" fontId="0" fillId="0" borderId="24" xfId="0" applyNumberFormat="1" applyBorder="1" applyAlignment="1">
      <alignment horizontal="center" vertical="center"/>
    </xf>
    <xf numFmtId="43" fontId="0" fillId="0" borderId="24" xfId="107" applyFont="1" applyBorder="1" applyAlignment="1">
      <alignment horizontal="center" vertical="center"/>
    </xf>
    <xf numFmtId="43" fontId="0" fillId="0" borderId="24" xfId="107" applyFont="1" applyBorder="1" applyAlignment="1">
      <alignment horizontal="right" vertical="center"/>
    </xf>
    <xf numFmtId="0" fontId="46" fillId="0" borderId="24" xfId="0" applyFont="1" applyBorder="1" applyAlignment="1">
      <alignment horizontal="center" vertical="center" wrapText="1"/>
    </xf>
    <xf numFmtId="43" fontId="47" fillId="0" borderId="24" xfId="107" applyFont="1" applyBorder="1" applyAlignment="1">
      <alignment horizontal="right" vertical="center" wrapText="1"/>
    </xf>
    <xf numFmtId="43" fontId="0" fillId="0" borderId="24" xfId="107" applyFont="1" applyFill="1" applyBorder="1" applyAlignment="1">
      <alignment horizontal="center" vertical="center"/>
    </xf>
    <xf numFmtId="43" fontId="17" fillId="0" borderId="24" xfId="107" applyFont="1" applyFill="1" applyBorder="1" applyAlignment="1">
      <alignment vertical="center" wrapText="1"/>
    </xf>
    <xf numFmtId="43" fontId="0" fillId="0" borderId="0" xfId="107" applyFont="1" applyFill="1" applyAlignment="1">
      <alignment/>
    </xf>
    <xf numFmtId="43" fontId="0" fillId="0" borderId="0" xfId="107" applyFont="1" applyFill="1" applyAlignment="1">
      <alignment horizontal="center" vertical="center"/>
    </xf>
    <xf numFmtId="43" fontId="46" fillId="0" borderId="24" xfId="107" applyFont="1" applyBorder="1" applyAlignment="1">
      <alignment horizontal="center" vertical="center" wrapText="1"/>
    </xf>
    <xf numFmtId="0" fontId="22" fillId="0" borderId="29" xfId="0" applyFont="1" applyFill="1" applyBorder="1" applyAlignment="1">
      <alignment horizontal="center" vertical="center"/>
    </xf>
    <xf numFmtId="0" fontId="52" fillId="0" borderId="24" xfId="0" applyFont="1" applyBorder="1" applyAlignment="1">
      <alignment horizontal="center" vertical="center"/>
    </xf>
    <xf numFmtId="0" fontId="47" fillId="0" borderId="24" xfId="0" applyFont="1" applyBorder="1" applyAlignment="1">
      <alignment horizontal="center" vertical="top" wrapText="1"/>
    </xf>
    <xf numFmtId="0" fontId="0" fillId="0" borderId="24" xfId="0" applyFill="1" applyBorder="1" applyAlignment="1">
      <alignment horizontal="center" vertical="center"/>
    </xf>
    <xf numFmtId="43" fontId="22" fillId="0" borderId="29" xfId="107" applyFont="1" applyFill="1" applyBorder="1" applyAlignment="1">
      <alignment horizontal="center" vertical="center" wrapText="1"/>
    </xf>
    <xf numFmtId="3" fontId="0" fillId="0" borderId="0" xfId="0" applyNumberFormat="1" applyFont="1" applyFill="1" applyAlignment="1">
      <alignment horizontal="center" vertical="center"/>
    </xf>
    <xf numFmtId="0" fontId="0" fillId="0" borderId="0" xfId="0" applyFont="1" applyFill="1" applyAlignment="1">
      <alignment horizontal="center" vertical="center"/>
    </xf>
    <xf numFmtId="43" fontId="22" fillId="0" borderId="33" xfId="107" applyFont="1" applyFill="1" applyBorder="1" applyAlignment="1">
      <alignment horizontal="center" vertical="center" wrapText="1"/>
    </xf>
    <xf numFmtId="0" fontId="1" fillId="0" borderId="24" xfId="106" applyFont="1" applyFill="1" applyBorder="1" applyAlignment="1">
      <alignment horizontal="center" vertical="center" wrapText="1"/>
    </xf>
    <xf numFmtId="43" fontId="1" fillId="0" borderId="25" xfId="106" applyNumberFormat="1" applyFont="1" applyFill="1" applyBorder="1" applyAlignment="1">
      <alignment horizontal="center" vertical="center" wrapText="1"/>
    </xf>
    <xf numFmtId="43" fontId="47" fillId="0" borderId="24" xfId="107" applyFont="1" applyFill="1" applyBorder="1" applyAlignment="1">
      <alignment horizontal="center" vertical="center" wrapText="1"/>
    </xf>
    <xf numFmtId="43" fontId="47" fillId="0" borderId="25" xfId="107" applyFont="1" applyFill="1" applyBorder="1" applyAlignment="1">
      <alignment horizontal="center" vertical="center" wrapText="1"/>
    </xf>
    <xf numFmtId="43" fontId="50" fillId="0" borderId="34" xfId="0" applyNumberFormat="1" applyFont="1" applyFill="1" applyBorder="1" applyAlignment="1">
      <alignment horizontal="center" vertical="center" wrapText="1"/>
    </xf>
    <xf numFmtId="43" fontId="47" fillId="0" borderId="24" xfId="107" applyFont="1" applyBorder="1" applyAlignment="1">
      <alignment horizontal="center" vertical="center"/>
    </xf>
    <xf numFmtId="43" fontId="47" fillId="0" borderId="24" xfId="107" applyFont="1" applyBorder="1" applyAlignment="1">
      <alignment horizontal="center" vertical="center" wrapText="1"/>
    </xf>
    <xf numFmtId="43" fontId="1" fillId="0" borderId="24" xfId="107" applyFont="1" applyFill="1" applyBorder="1" applyAlignment="1">
      <alignment horizontal="center" vertical="center" wrapText="1"/>
    </xf>
    <xf numFmtId="43" fontId="0" fillId="0" borderId="24" xfId="107" applyFont="1" applyFill="1" applyBorder="1" applyAlignment="1">
      <alignment horizontal="center" vertical="center"/>
    </xf>
    <xf numFmtId="43" fontId="0" fillId="0" borderId="0" xfId="107" applyFont="1" applyFill="1" applyAlignment="1">
      <alignment horizontal="center"/>
    </xf>
    <xf numFmtId="43" fontId="0" fillId="0" borderId="0" xfId="107" applyFont="1" applyFill="1" applyAlignment="1">
      <alignment horizontal="center" vertical="center"/>
    </xf>
    <xf numFmtId="43" fontId="0" fillId="0" borderId="26" xfId="0" applyNumberFormat="1" applyFont="1" applyBorder="1" applyAlignment="1">
      <alignment horizontal="center" vertical="center"/>
    </xf>
    <xf numFmtId="44" fontId="0" fillId="0" borderId="0" xfId="0" applyNumberFormat="1" applyFont="1" applyAlignment="1">
      <alignment/>
    </xf>
    <xf numFmtId="43" fontId="22" fillId="0" borderId="0" xfId="107" applyFont="1" applyFill="1" applyAlignment="1">
      <alignment horizontal="center" vertical="center"/>
    </xf>
    <xf numFmtId="43" fontId="0" fillId="0" borderId="0" xfId="107" applyFont="1" applyAlignment="1">
      <alignment/>
    </xf>
    <xf numFmtId="49" fontId="0" fillId="58" borderId="24" xfId="0" applyNumberFormat="1" applyFont="1" applyFill="1" applyBorder="1" applyAlignment="1">
      <alignment horizontal="center" vertical="center"/>
    </xf>
    <xf numFmtId="0" fontId="47" fillId="58" borderId="24" xfId="0" applyNumberFormat="1" applyFont="1" applyFill="1" applyBorder="1" applyAlignment="1">
      <alignment vertical="center"/>
    </xf>
    <xf numFmtId="0" fontId="47" fillId="58" borderId="24" xfId="0" applyFont="1" applyFill="1" applyBorder="1" applyAlignment="1">
      <alignment horizontal="center" vertical="center" wrapText="1"/>
    </xf>
    <xf numFmtId="0" fontId="51" fillId="58" borderId="24" xfId="0" applyFont="1" applyFill="1" applyBorder="1" applyAlignment="1">
      <alignment vertical="center" wrapText="1"/>
    </xf>
    <xf numFmtId="43" fontId="1" fillId="58" borderId="24" xfId="107" applyFont="1" applyFill="1" applyBorder="1" applyAlignment="1">
      <alignment horizontal="center" vertical="center" wrapText="1"/>
    </xf>
    <xf numFmtId="43" fontId="47" fillId="58" borderId="24" xfId="107" applyFont="1" applyFill="1" applyBorder="1" applyAlignment="1">
      <alignment horizontal="center" vertical="center" wrapText="1"/>
    </xf>
    <xf numFmtId="0" fontId="1" fillId="58" borderId="24" xfId="106" applyFont="1" applyFill="1" applyBorder="1" applyAlignment="1">
      <alignment horizontal="center" vertical="center" wrapText="1"/>
    </xf>
    <xf numFmtId="0" fontId="0" fillId="58" borderId="24" xfId="0" applyFill="1" applyBorder="1" applyAlignment="1">
      <alignment horizontal="center" vertical="center"/>
    </xf>
    <xf numFmtId="0" fontId="47" fillId="58" borderId="24" xfId="0" applyFont="1" applyFill="1" applyBorder="1" applyAlignment="1">
      <alignment horizontal="center" vertical="center"/>
    </xf>
    <xf numFmtId="49" fontId="0" fillId="58" borderId="24" xfId="0" applyNumberFormat="1" applyFill="1" applyBorder="1" applyAlignment="1">
      <alignment horizontal="center" vertical="center"/>
    </xf>
    <xf numFmtId="0" fontId="47" fillId="58" borderId="24" xfId="0" applyFont="1" applyFill="1" applyBorder="1" applyAlignment="1">
      <alignment vertical="center"/>
    </xf>
    <xf numFmtId="0" fontId="0" fillId="0" borderId="0" xfId="0" applyAlignment="1">
      <alignment wrapText="1"/>
    </xf>
    <xf numFmtId="14" fontId="0" fillId="0" borderId="0" xfId="0" applyNumberFormat="1" applyAlignment="1">
      <alignment wrapText="1"/>
    </xf>
    <xf numFmtId="17" fontId="0" fillId="0" borderId="0" xfId="0" applyNumberFormat="1" applyAlignment="1">
      <alignment wrapText="1"/>
    </xf>
    <xf numFmtId="0" fontId="46" fillId="0" borderId="29" xfId="0" applyFont="1" applyBorder="1" applyAlignment="1">
      <alignment horizontal="center" vertical="center" wrapText="1"/>
    </xf>
    <xf numFmtId="0" fontId="0" fillId="58" borderId="0" xfId="0" applyFill="1" applyAlignment="1">
      <alignment wrapText="1"/>
    </xf>
    <xf numFmtId="14" fontId="0" fillId="58" borderId="0" xfId="0" applyNumberFormat="1" applyFill="1" applyAlignment="1">
      <alignment wrapText="1"/>
    </xf>
    <xf numFmtId="0" fontId="0" fillId="0" borderId="0" xfId="0" applyBorder="1" applyAlignment="1">
      <alignment/>
    </xf>
    <xf numFmtId="0" fontId="46" fillId="0" borderId="29" xfId="0" applyFont="1" applyBorder="1" applyAlignment="1">
      <alignment horizontal="center" vertical="center" wrapText="1"/>
    </xf>
    <xf numFmtId="43" fontId="0" fillId="0" borderId="0" xfId="107" applyFont="1" applyAlignment="1">
      <alignment wrapText="1"/>
    </xf>
    <xf numFmtId="43" fontId="0" fillId="58" borderId="0" xfId="107" applyFont="1" applyFill="1" applyAlignment="1">
      <alignment wrapText="1"/>
    </xf>
    <xf numFmtId="43" fontId="0" fillId="0" borderId="0" xfId="107" applyFont="1" applyAlignment="1">
      <alignment/>
    </xf>
    <xf numFmtId="43" fontId="0" fillId="0" borderId="0" xfId="107" applyFont="1" applyBorder="1" applyAlignment="1">
      <alignment/>
    </xf>
    <xf numFmtId="43" fontId="0" fillId="0" borderId="0" xfId="107" applyFont="1" applyBorder="1" applyAlignment="1">
      <alignment/>
    </xf>
    <xf numFmtId="0" fontId="0" fillId="58" borderId="0" xfId="0" applyFill="1" applyAlignment="1">
      <alignment/>
    </xf>
    <xf numFmtId="0" fontId="48" fillId="57" borderId="30" xfId="0" applyFont="1" applyFill="1" applyBorder="1" applyAlignment="1">
      <alignment horizontal="center" wrapText="1"/>
    </xf>
    <xf numFmtId="0" fontId="0" fillId="0" borderId="25" xfId="0" applyBorder="1" applyAlignment="1">
      <alignment/>
    </xf>
    <xf numFmtId="43" fontId="0" fillId="0" borderId="23" xfId="0" applyNumberFormat="1" applyFont="1" applyBorder="1" applyAlignment="1">
      <alignment/>
    </xf>
    <xf numFmtId="0" fontId="0" fillId="59" borderId="0" xfId="0" applyFill="1" applyAlignment="1">
      <alignment wrapText="1"/>
    </xf>
    <xf numFmtId="4" fontId="0" fillId="59" borderId="0" xfId="0" applyNumberFormat="1" applyFill="1" applyAlignment="1">
      <alignment wrapText="1"/>
    </xf>
    <xf numFmtId="14" fontId="0" fillId="59" borderId="0" xfId="0" applyNumberFormat="1" applyFill="1" applyAlignment="1">
      <alignment wrapText="1"/>
    </xf>
    <xf numFmtId="0" fontId="0" fillId="59" borderId="0" xfId="0" applyFill="1" applyAlignment="1">
      <alignment/>
    </xf>
    <xf numFmtId="43" fontId="0" fillId="0" borderId="0" xfId="0" applyNumberFormat="1" applyFill="1" applyAlignment="1">
      <alignment horizontal="center" vertical="center"/>
    </xf>
    <xf numFmtId="43" fontId="53" fillId="0" borderId="0" xfId="107" applyFont="1" applyAlignment="1">
      <alignment/>
    </xf>
    <xf numFmtId="4" fontId="53" fillId="0" borderId="0" xfId="0" applyNumberFormat="1" applyFont="1" applyAlignment="1">
      <alignment/>
    </xf>
    <xf numFmtId="43" fontId="40" fillId="0" borderId="24" xfId="107" applyFont="1" applyBorder="1" applyAlignment="1">
      <alignment horizontal="center" vertical="center" wrapText="1"/>
    </xf>
    <xf numFmtId="4" fontId="0" fillId="0" borderId="0" xfId="0" applyNumberFormat="1" applyAlignment="1">
      <alignment wrapText="1"/>
    </xf>
    <xf numFmtId="43" fontId="0" fillId="0" borderId="24" xfId="0" applyNumberFormat="1" applyFont="1" applyBorder="1" applyAlignment="1">
      <alignment/>
    </xf>
    <xf numFmtId="0" fontId="0" fillId="0" borderId="0" xfId="0" applyAlignment="1">
      <alignment vertical="top" wrapText="1"/>
    </xf>
    <xf numFmtId="0" fontId="22" fillId="0" borderId="35" xfId="0" applyFont="1" applyFill="1" applyBorder="1" applyAlignment="1">
      <alignment horizontal="center" vertical="center"/>
    </xf>
    <xf numFmtId="0" fontId="0" fillId="0" borderId="26" xfId="0" applyFill="1" applyBorder="1" applyAlignment="1">
      <alignment horizontal="center" vertical="center"/>
    </xf>
    <xf numFmtId="0" fontId="0" fillId="0" borderId="30" xfId="0" applyFont="1" applyFill="1" applyBorder="1" applyAlignment="1">
      <alignment horizontal="center" vertical="center"/>
    </xf>
    <xf numFmtId="0" fontId="0" fillId="0" borderId="26" xfId="0" applyFont="1" applyFill="1" applyBorder="1" applyAlignment="1">
      <alignment horizontal="center" vertical="center"/>
    </xf>
    <xf numFmtId="49" fontId="0" fillId="0" borderId="26" xfId="0" applyNumberFormat="1" applyFont="1" applyFill="1" applyBorder="1" applyAlignment="1">
      <alignment horizontal="center" vertical="center"/>
    </xf>
    <xf numFmtId="43" fontId="0" fillId="0" borderId="26" xfId="0" applyNumberFormat="1" applyFont="1" applyBorder="1" applyAlignment="1">
      <alignment horizontal="center" vertical="center"/>
    </xf>
    <xf numFmtId="43" fontId="50" fillId="0" borderId="26" xfId="0" applyNumberFormat="1" applyFont="1" applyFill="1" applyBorder="1" applyAlignment="1">
      <alignment horizontal="center" vertical="center" wrapText="1"/>
    </xf>
    <xf numFmtId="43" fontId="50" fillId="0" borderId="34" xfId="0" applyNumberFormat="1" applyFont="1" applyFill="1" applyBorder="1" applyAlignment="1">
      <alignment horizontal="right" vertical="center" wrapText="1"/>
    </xf>
    <xf numFmtId="43" fontId="40" fillId="0" borderId="24" xfId="0" applyNumberFormat="1" applyFont="1" applyBorder="1" applyAlignment="1">
      <alignment/>
    </xf>
    <xf numFmtId="0" fontId="46" fillId="55" borderId="27" xfId="0" applyFont="1" applyFill="1" applyBorder="1" applyAlignment="1">
      <alignment horizontal="center"/>
    </xf>
    <xf numFmtId="0" fontId="46" fillId="55" borderId="36" xfId="0" applyFont="1" applyFill="1" applyBorder="1" applyAlignment="1">
      <alignment horizontal="center"/>
    </xf>
    <xf numFmtId="0" fontId="46" fillId="55" borderId="21" xfId="0" applyFont="1" applyFill="1" applyBorder="1" applyAlignment="1">
      <alignment horizontal="center"/>
    </xf>
  </cellXfs>
  <cellStyles count="94">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Moeda 2" xfId="79"/>
    <cellStyle name="Neutra" xfId="80"/>
    <cellStyle name="Neutra 2" xfId="81"/>
    <cellStyle name="Normal 2" xfId="82"/>
    <cellStyle name="Normal 3" xfId="83"/>
    <cellStyle name="Nota" xfId="84"/>
    <cellStyle name="Nota 2" xfId="85"/>
    <cellStyle name="Percent" xfId="86"/>
    <cellStyle name="Saída" xfId="87"/>
    <cellStyle name="Saída 2" xfId="88"/>
    <cellStyle name="Comma [0]" xfId="89"/>
    <cellStyle name="Separador de milhares 2" xfId="90"/>
    <cellStyle name="Texto de Aviso" xfId="91"/>
    <cellStyle name="Texto de Aviso 2" xfId="92"/>
    <cellStyle name="Texto Explicativo" xfId="93"/>
    <cellStyle name="Texto Explicativo 2" xfId="94"/>
    <cellStyle name="Título" xfId="95"/>
    <cellStyle name="Título 1" xfId="96"/>
    <cellStyle name="Título 1 2" xfId="97"/>
    <cellStyle name="Título 2" xfId="98"/>
    <cellStyle name="Título 2 2" xfId="99"/>
    <cellStyle name="Título 3" xfId="100"/>
    <cellStyle name="Título 3 2" xfId="101"/>
    <cellStyle name="Título 4" xfId="102"/>
    <cellStyle name="Título 4 2" xfId="103"/>
    <cellStyle name="Título 5" xfId="104"/>
    <cellStyle name="Total" xfId="105"/>
    <cellStyle name="Total 2" xfId="106"/>
    <cellStyle name="Comma" xfId="107"/>
  </cellStyles>
  <dxfs count="1">
    <dxf>
      <fill>
        <patternFill>
          <bgColor rgb="FFCDC800"/>
        </patternFill>
      </fill>
    </dxf>
  </dxfs>
  <tableStyles count="1" defaultTableStyle="TableStyleMedium9" defaultPivotStyle="PivotStyleLight16">
    <tableStyle name="Estilo de Tabela 1" pivot="0" count="1">
      <tableStyleElement type="first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lanejamento\Aloca&#231;&#227;o%20de%20Recursos\Aloca&#231;&#227;o%20de%20Recursos%202016\Matriz%20de%20Di&#225;rias\Controle%20de%20Di&#225;rias%20e%20Transportes%20das%20UA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role de diárias"/>
      <sheetName val="Plan2"/>
      <sheetName val="Plan3"/>
      <sheetName val="Plan1"/>
    </sheetNames>
    <sheetDataSet>
      <sheetData sheetId="3">
        <row r="42">
          <cell r="C42">
            <v>-1307.34</v>
          </cell>
          <cell r="D42">
            <v>0</v>
          </cell>
          <cell r="E42">
            <v>0</v>
          </cell>
          <cell r="F42">
            <v>0</v>
          </cell>
        </row>
      </sheetData>
    </sheetDataSet>
  </externalBook>
</externalLink>
</file>

<file path=xl/tables/table1.xml><?xml version="1.0" encoding="utf-8"?>
<table xmlns="http://schemas.openxmlformats.org/spreadsheetml/2006/main" id="80" name="Tabela281" displayName="Tabela281" ref="A1:T274" comment="" totalsRowCount="1">
  <autoFilter ref="A1:T274"/>
  <tableColumns count="20">
    <tableColumn id="1" name="Modalidade"/>
    <tableColumn id="2" name="Pré-Empenho"/>
    <tableColumn id="3" name="Empresa"/>
    <tableColumn id="4" name="UGR"/>
    <tableColumn id="5" name="PTRES"/>
    <tableColumn id="6" name="Fonte"/>
    <tableColumn id="7" name="PI - Enq."/>
    <tableColumn id="8" name="PI - Ação"/>
    <tableColumn id="9" name="PI - Etapa"/>
    <tableColumn id="10" name="PI - Categoria"/>
    <tableColumn id="11" name="PI - Modalidade"/>
    <tableColumn id="12" name="ID"/>
    <tableColumn id="13" name="Item"/>
    <tableColumn id="14" name="Nome"/>
    <tableColumn id="15" name="Unidade"/>
    <tableColumn id="16" name="Qtde "/>
    <tableColumn id="17" name="Valor Uni R$"/>
    <tableColumn id="18" name="Valor Tot R$" totalsRowFunction="sum"/>
    <tableColumn id="19" name="SIAFI"/>
    <tableColumn id="45" name="Colunas1"/>
  </tableColumns>
  <tableStyleInfo name="TableStyleMedium9" showFirstColumn="0" showLastColumn="0" showRowStripes="1" showColumnStripes="0"/>
</table>
</file>

<file path=xl/tables/table2.xml><?xml version="1.0" encoding="utf-8"?>
<table xmlns="http://schemas.openxmlformats.org/spreadsheetml/2006/main" id="2" name="Tabela2" displayName="Tabela2" ref="A1:T276" comment="" totalsRowCount="1">
  <autoFilter ref="A1:T276"/>
  <tableColumns count="20">
    <tableColumn id="1" name="Modalidade"/>
    <tableColumn id="2" name="Pré-Empenho"/>
    <tableColumn id="3" name="Empresa"/>
    <tableColumn id="4" name="UGR"/>
    <tableColumn id="5" name="PTRES"/>
    <tableColumn id="6" name="Fonte"/>
    <tableColumn id="7" name="PI - Enq."/>
    <tableColumn id="8" name="PI - Ação"/>
    <tableColumn id="9" name="PI - Etapa"/>
    <tableColumn id="10" name="PI - Categoria"/>
    <tableColumn id="11" name="PI - Modalidade"/>
    <tableColumn id="12" name="ID"/>
    <tableColumn id="13" name="Item"/>
    <tableColumn id="14" name="Nome"/>
    <tableColumn id="15" name="Unidade"/>
    <tableColumn id="16" name="Qtde "/>
    <tableColumn id="17" name="Valor Uni R$"/>
    <tableColumn id="18" name="Valor Tot R$" totalsRowFunction="sum"/>
    <tableColumn id="19" name="SIAFI"/>
    <tableColumn id="45" name="Empenho"/>
  </tableColumns>
  <tableStyleInfo name="TableStyleMedium9" showFirstColumn="0" showLastColumn="0" showRowStripes="1" showColumnStripes="0"/>
</table>
</file>

<file path=xl/tables/table3.xml><?xml version="1.0" encoding="utf-8"?>
<table xmlns="http://schemas.openxmlformats.org/spreadsheetml/2006/main" id="109" name="Tabela109" displayName="Tabela109" ref="A1:P301" comment="" totalsRowCount="1">
  <autoFilter ref="A1:P301"/>
  <tableColumns count="16">
    <tableColumn id="1" name="PREGÃO"/>
    <tableColumn id="2" name="FORNECEDOR"/>
    <tableColumn id="3" name="ITEM"/>
    <tableColumn id="4" name="SIGE"/>
    <tableColumn id="5" name="DESCRIÇÃO"/>
    <tableColumn id="6" name="UN"/>
    <tableColumn id="7" name="QTD. LIC."/>
    <tableColumn id="8" name="QTD. SOL."/>
    <tableColumn id="9" name="QTD. EMP."/>
    <tableColumn id="10" name="R$ UN"/>
    <tableColumn id="11" name="R$ TOTAL"/>
    <tableColumn id="12" name="R$ TOTAL EMP." totalsRowFunction="sum"/>
    <tableColumn id="13" name="STATUS"/>
    <tableColumn id="14" name="Colunas1" totalsRowFunction="count"/>
    <tableColumn id="15" name="Colunas2"/>
    <tableColumn id="16" name="Colunas3"/>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27"/>
  <sheetViews>
    <sheetView tabSelected="1" zoomScalePageLayoutView="0" workbookViewId="0" topLeftCell="A1">
      <selection activeCell="L17" sqref="L17"/>
    </sheetView>
  </sheetViews>
  <sheetFormatPr defaultColWidth="9.140625" defaultRowHeight="15"/>
  <cols>
    <col min="1" max="1" width="34.7109375" style="4" customWidth="1"/>
    <col min="2" max="2" width="16.57421875" style="4" customWidth="1"/>
    <col min="3" max="3" width="19.8515625" style="4" customWidth="1"/>
    <col min="4" max="4" width="19.8515625" style="4" hidden="1" customWidth="1"/>
    <col min="5" max="5" width="22.140625" style="4" bestFit="1" customWidth="1"/>
    <col min="6" max="6" width="18.7109375" style="4" customWidth="1"/>
    <col min="7" max="7" width="23.57421875" style="4" bestFit="1" customWidth="1"/>
    <col min="8" max="8" width="23.57421875" style="4" customWidth="1"/>
    <col min="9" max="9" width="17.28125" style="4" customWidth="1"/>
    <col min="10" max="10" width="14.28125" style="4" customWidth="1"/>
    <col min="11" max="11" width="14.7109375" style="4" customWidth="1"/>
    <col min="12" max="12" width="15.140625" style="4" customWidth="1"/>
    <col min="13" max="16384" width="9.140625" style="4" customWidth="1"/>
  </cols>
  <sheetData>
    <row r="1" spans="1:4" ht="15.75" thickBot="1">
      <c r="A1" s="151" t="s">
        <v>23</v>
      </c>
      <c r="B1" s="152"/>
      <c r="C1" s="153"/>
      <c r="D1" s="3"/>
    </row>
    <row r="2" ht="15.75" thickBot="1"/>
    <row r="3" spans="2:4" ht="15.75" thickBot="1">
      <c r="B3" s="9" t="s">
        <v>19</v>
      </c>
      <c r="C3" s="10" t="s">
        <v>20</v>
      </c>
      <c r="D3" s="11" t="s">
        <v>20</v>
      </c>
    </row>
    <row r="4" spans="1:4" ht="15.75" thickBot="1">
      <c r="A4" s="29" t="s">
        <v>50</v>
      </c>
      <c r="B4" s="35">
        <v>21731.08</v>
      </c>
      <c r="C4" s="35">
        <v>65063.26</v>
      </c>
      <c r="D4" s="12">
        <v>55254.73</v>
      </c>
    </row>
    <row r="5" spans="1:4" ht="30.75" thickBot="1">
      <c r="A5" s="30" t="s">
        <v>178</v>
      </c>
      <c r="B5" s="35">
        <f>B4*0.4</f>
        <v>8692.432</v>
      </c>
      <c r="C5" s="35">
        <f>C4*0.8</f>
        <v>52050.60800000001</v>
      </c>
      <c r="D5" s="12"/>
    </row>
    <row r="6" spans="1:4" ht="30.75" thickBot="1">
      <c r="A6" s="30" t="s">
        <v>334</v>
      </c>
      <c r="B6" s="46">
        <f>B4*0.65</f>
        <v>14125.202000000001</v>
      </c>
      <c r="C6" s="46">
        <f>C4*0.9</f>
        <v>58556.934</v>
      </c>
      <c r="D6" s="12"/>
    </row>
    <row r="7" spans="1:8" ht="15.75" thickBot="1">
      <c r="A7" s="30" t="s">
        <v>24</v>
      </c>
      <c r="B7" s="34">
        <f>'capital IQ'!R274</f>
        <v>10102.78</v>
      </c>
      <c r="C7" s="34"/>
      <c r="D7" s="12"/>
      <c r="H7" s="4">
        <v>217.4</v>
      </c>
    </row>
    <row r="8" spans="1:8" ht="15.75" thickBot="1">
      <c r="A8" s="30" t="s">
        <v>183</v>
      </c>
      <c r="B8" s="34"/>
      <c r="C8" s="34">
        <f>200+199.6+200</f>
        <v>599.6</v>
      </c>
      <c r="D8" s="12"/>
      <c r="H8" s="4">
        <v>210</v>
      </c>
    </row>
    <row r="9" spans="1:8" ht="15.75" thickBot="1">
      <c r="A9" s="30" t="s">
        <v>179</v>
      </c>
      <c r="B9" s="33"/>
      <c r="C9" s="34">
        <f>'custeio IQ'!R276</f>
        <v>1349.54</v>
      </c>
      <c r="D9" s="12">
        <f>C9</f>
        <v>1349.54</v>
      </c>
      <c r="F9" s="100"/>
      <c r="H9" s="4">
        <v>155.99</v>
      </c>
    </row>
    <row r="10" spans="1:8" ht="15.75" thickBot="1">
      <c r="A10" s="30" t="s">
        <v>180</v>
      </c>
      <c r="B10" s="34">
        <f>_xlfn.SUMIFS('Custeio IQ Sistema'!$L$2:$L$300,'Custeio IQ Sistema'!$P$2:$P$300,"capital")</f>
        <v>823.9</v>
      </c>
      <c r="C10" s="34">
        <f>_xlfn.SUMIFS('Custeio IQ Sistema'!$L$2:$L$300,'Custeio IQ Sistema'!$P$2:$P$300,"ok")</f>
        <v>50187.44999999999</v>
      </c>
      <c r="D10" s="12"/>
      <c r="H10" s="4">
        <v>95.98</v>
      </c>
    </row>
    <row r="11" spans="1:4" ht="30.75" thickBot="1">
      <c r="A11" s="30" t="s">
        <v>370</v>
      </c>
      <c r="B11" s="138">
        <v>-414.52</v>
      </c>
      <c r="C11" s="34">
        <v>414.52</v>
      </c>
      <c r="D11" s="12"/>
    </row>
    <row r="12" spans="1:6" ht="15.75" thickBot="1">
      <c r="A12" s="31" t="s">
        <v>21</v>
      </c>
      <c r="B12" s="47">
        <f>B6-B7+B11-B10</f>
        <v>2784.0020000000004</v>
      </c>
      <c r="C12" s="46">
        <f>C6-C9-C10-C8+C11</f>
        <v>6834.8640000000105</v>
      </c>
      <c r="D12" s="32" t="e">
        <f>D4-D9-#REF!</f>
        <v>#REF!</v>
      </c>
      <c r="E12" s="136"/>
      <c r="F12" s="100"/>
    </row>
    <row r="13" spans="3:8" ht="15">
      <c r="C13" s="136">
        <v>3721.8</v>
      </c>
      <c r="E13" s="100"/>
      <c r="F13" s="8"/>
      <c r="G13" s="100"/>
      <c r="H13" s="100">
        <f>G13-H7-H8-H9-H10</f>
        <v>-679.37</v>
      </c>
    </row>
    <row r="14" spans="2:3" ht="15">
      <c r="B14" s="5">
        <f>B12</f>
        <v>2784.0020000000004</v>
      </c>
      <c r="C14" s="100">
        <f>C12-C13</f>
        <v>3113.0640000000103</v>
      </c>
    </row>
    <row r="15" spans="2:5" ht="15">
      <c r="B15" s="4">
        <v>2990</v>
      </c>
      <c r="C15" s="100"/>
      <c r="E15" t="s">
        <v>25</v>
      </c>
    </row>
    <row r="16" spans="2:12" ht="25.5">
      <c r="B16" s="4">
        <v>100</v>
      </c>
      <c r="C16" s="100"/>
      <c r="E16" s="36" t="s">
        <v>26</v>
      </c>
      <c r="F16" s="36" t="s">
        <v>27</v>
      </c>
      <c r="G16" s="36" t="s">
        <v>28</v>
      </c>
      <c r="H16" s="36" t="s">
        <v>331</v>
      </c>
      <c r="I16" s="37" t="s">
        <v>29</v>
      </c>
      <c r="J16" s="36" t="s">
        <v>330</v>
      </c>
      <c r="K16" s="38" t="s">
        <v>30</v>
      </c>
      <c r="L16" s="36" t="s">
        <v>31</v>
      </c>
    </row>
    <row r="17" spans="1:12" ht="15">
      <c r="A17"/>
      <c r="B17" s="4">
        <v>1600</v>
      </c>
      <c r="E17" s="39" t="s">
        <v>35</v>
      </c>
      <c r="F17" s="28" t="s">
        <v>32</v>
      </c>
      <c r="G17" s="40">
        <v>3922.02</v>
      </c>
      <c r="H17" s="40">
        <f>G17*0.9</f>
        <v>3529.818</v>
      </c>
      <c r="I17" s="41">
        <v>1307.34</v>
      </c>
      <c r="J17" s="41">
        <v>4444.956</v>
      </c>
      <c r="K17" s="41">
        <v>4627.34</v>
      </c>
      <c r="L17" s="150">
        <f>J17-K17</f>
        <v>-182.38400000000001</v>
      </c>
    </row>
    <row r="18" spans="1:8" ht="15">
      <c r="A18"/>
      <c r="B18" s="4">
        <v>1215.9</v>
      </c>
      <c r="C18" s="100"/>
      <c r="E18" s="42"/>
      <c r="F18" s="43"/>
      <c r="G18" s="43"/>
      <c r="H18" s="43"/>
    </row>
    <row r="19" spans="2:5" ht="14.25" customHeight="1">
      <c r="B19" s="8">
        <f>B14-SUM(B15:B18)</f>
        <v>-3121.8979999999992</v>
      </c>
      <c r="C19" s="100"/>
      <c r="E19" s="44" t="s">
        <v>33</v>
      </c>
    </row>
    <row r="20" spans="3:11" ht="29.25" customHeight="1">
      <c r="C20" s="8">
        <f>B19+C14</f>
        <v>-8.833999999988919</v>
      </c>
      <c r="E20" s="45" t="s">
        <v>28</v>
      </c>
      <c r="F20" s="128" t="s">
        <v>332</v>
      </c>
      <c r="G20" s="37" t="s">
        <v>34</v>
      </c>
      <c r="H20" s="36" t="s">
        <v>22</v>
      </c>
      <c r="I20" s="38"/>
      <c r="J20" s="38" t="s">
        <v>30</v>
      </c>
      <c r="K20" s="36" t="s">
        <v>31</v>
      </c>
    </row>
    <row r="21" spans="1:11" ht="15">
      <c r="A21"/>
      <c r="B21"/>
      <c r="E21" s="40">
        <v>1307.34</v>
      </c>
      <c r="F21" s="40">
        <f>E21*0.9</f>
        <v>1176.606</v>
      </c>
      <c r="G21" s="41">
        <f>'[1]Plan1'!$C$42</f>
        <v>-1307.34</v>
      </c>
      <c r="H21" s="41">
        <f>'[1]Plan1'!$D$42</f>
        <v>0</v>
      </c>
      <c r="I21" s="41"/>
      <c r="J21" s="41">
        <f>'[1]Plan1'!$E$42</f>
        <v>0</v>
      </c>
      <c r="K21" s="41">
        <f>'[1]Plan1'!$F$42</f>
        <v>0</v>
      </c>
    </row>
    <row r="22" spans="3:7" ht="15">
      <c r="C22" s="4">
        <v>18534.95</v>
      </c>
      <c r="F22" s="129" t="s">
        <v>333</v>
      </c>
      <c r="G22" s="130">
        <f>G21+F21</f>
        <v>-130.73399999999992</v>
      </c>
    </row>
    <row r="23" ht="15">
      <c r="E23"/>
    </row>
    <row r="24" spans="3:5" ht="15">
      <c r="C24" s="8">
        <f>C22-C20</f>
        <v>18543.78399999999</v>
      </c>
      <c r="E24" s="8"/>
    </row>
    <row r="25" spans="2:5" ht="15">
      <c r="B25" s="8"/>
      <c r="E25" s="8"/>
    </row>
    <row r="26" ht="15">
      <c r="B26" s="137"/>
    </row>
    <row r="27" ht="15">
      <c r="B27" s="8"/>
    </row>
  </sheetData>
  <sheetProtection/>
  <mergeCells count="1">
    <mergeCell ref="A1:C1"/>
  </mergeCells>
  <printOptions/>
  <pageMargins left="0.511811024" right="0.511811024" top="0.787401575" bottom="0.787401575" header="0.31496062" footer="0.3149606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X323"/>
  <sheetViews>
    <sheetView zoomScale="80" zoomScaleNormal="80" zoomScalePageLayoutView="0" workbookViewId="0" topLeftCell="A1">
      <selection activeCell="R20" sqref="R2:R20"/>
    </sheetView>
  </sheetViews>
  <sheetFormatPr defaultColWidth="9.140625" defaultRowHeight="15"/>
  <cols>
    <col min="1" max="1" width="20.28125" style="1" bestFit="1" customWidth="1"/>
    <col min="2" max="2" width="10.421875" style="1" customWidth="1"/>
    <col min="3" max="3" width="34.28125" style="1" bestFit="1" customWidth="1"/>
    <col min="4" max="4" width="11.00390625" style="1" customWidth="1"/>
    <col min="5" max="5" width="12.421875" style="1" customWidth="1"/>
    <col min="6" max="6" width="12.00390625" style="1" customWidth="1"/>
    <col min="7" max="7" width="6.8515625" style="1" customWidth="1"/>
    <col min="8" max="8" width="7.57421875" style="1" customWidth="1"/>
    <col min="9" max="9" width="9.57421875" style="1" customWidth="1"/>
    <col min="10" max="10" width="11.140625" style="1" customWidth="1"/>
    <col min="11" max="11" width="10.28125" style="1" customWidth="1"/>
    <col min="12" max="12" width="8.8515625" style="1" bestFit="1" customWidth="1"/>
    <col min="13" max="13" width="7.421875" style="1" customWidth="1"/>
    <col min="14" max="14" width="67.421875" style="1" customWidth="1"/>
    <col min="15" max="15" width="15.00390625" style="1" customWidth="1"/>
    <col min="16" max="16" width="13.57421875" style="1" customWidth="1"/>
    <col min="17" max="17" width="14.8515625" style="14" customWidth="1"/>
    <col min="18" max="18" width="22.00390625" style="14" customWidth="1"/>
    <col min="19" max="19" width="16.28125" style="14" bestFit="1" customWidth="1"/>
    <col min="20" max="20" width="9.28125" style="2" customWidth="1"/>
    <col min="21" max="21" width="11.00390625" style="2" customWidth="1"/>
    <col min="22" max="22" width="26.7109375" style="98" customWidth="1"/>
    <col min="23" max="16384" width="9.140625" style="2" customWidth="1"/>
  </cols>
  <sheetData>
    <row r="1" spans="1:20" s="7" customFormat="1" ht="45">
      <c r="A1" s="62" t="s">
        <v>7</v>
      </c>
      <c r="B1" s="63" t="s">
        <v>8</v>
      </c>
      <c r="C1" s="64" t="s">
        <v>0</v>
      </c>
      <c r="D1" s="64" t="s">
        <v>9</v>
      </c>
      <c r="E1" s="64" t="s">
        <v>10</v>
      </c>
      <c r="F1" s="64" t="s">
        <v>11</v>
      </c>
      <c r="G1" s="63" t="s">
        <v>12</v>
      </c>
      <c r="H1" s="63" t="s">
        <v>13</v>
      </c>
      <c r="I1" s="63" t="s">
        <v>14</v>
      </c>
      <c r="J1" s="63" t="s">
        <v>15</v>
      </c>
      <c r="K1" s="63" t="s">
        <v>16</v>
      </c>
      <c r="L1" s="63" t="s">
        <v>1</v>
      </c>
      <c r="M1" s="63" t="s">
        <v>2</v>
      </c>
      <c r="N1" s="65" t="s">
        <v>3</v>
      </c>
      <c r="O1" s="63" t="s">
        <v>17</v>
      </c>
      <c r="P1" s="65" t="s">
        <v>18</v>
      </c>
      <c r="Q1" s="84" t="s">
        <v>4</v>
      </c>
      <c r="R1" s="84" t="s">
        <v>5</v>
      </c>
      <c r="S1" s="87" t="s">
        <v>6</v>
      </c>
      <c r="T1" s="80" t="s">
        <v>112</v>
      </c>
    </row>
    <row r="2" spans="1:20" ht="25.5">
      <c r="A2" s="81" t="s">
        <v>51</v>
      </c>
      <c r="B2" s="25" t="s">
        <v>52</v>
      </c>
      <c r="C2" s="19" t="s">
        <v>53</v>
      </c>
      <c r="D2" s="25" t="s">
        <v>42</v>
      </c>
      <c r="E2" s="25" t="s">
        <v>54</v>
      </c>
      <c r="F2" s="25" t="s">
        <v>44</v>
      </c>
      <c r="G2" s="25" t="s">
        <v>45</v>
      </c>
      <c r="H2" s="25" t="s">
        <v>46</v>
      </c>
      <c r="I2" s="25" t="s">
        <v>47</v>
      </c>
      <c r="J2" s="81">
        <v>1940</v>
      </c>
      <c r="K2" s="25" t="s">
        <v>49</v>
      </c>
      <c r="L2" s="58">
        <v>62687</v>
      </c>
      <c r="M2" s="58">
        <v>64</v>
      </c>
      <c r="N2" s="59" t="s">
        <v>55</v>
      </c>
      <c r="O2" s="25" t="s">
        <v>37</v>
      </c>
      <c r="P2" s="25" t="s">
        <v>56</v>
      </c>
      <c r="Q2" s="93">
        <v>796.1</v>
      </c>
      <c r="R2" s="94">
        <f>Q2*P2</f>
        <v>796.1</v>
      </c>
      <c r="S2" s="82" t="s">
        <v>57</v>
      </c>
      <c r="T2" s="83" t="s">
        <v>113</v>
      </c>
    </row>
    <row r="3" spans="1:20" ht="25.5">
      <c r="A3" s="51" t="s">
        <v>64</v>
      </c>
      <c r="B3" s="51" t="s">
        <v>59</v>
      </c>
      <c r="C3" s="52" t="s">
        <v>60</v>
      </c>
      <c r="D3" s="51">
        <v>152576</v>
      </c>
      <c r="E3" s="51">
        <v>108126</v>
      </c>
      <c r="F3" s="51" t="s">
        <v>44</v>
      </c>
      <c r="G3" s="51" t="s">
        <v>45</v>
      </c>
      <c r="H3" s="51" t="s">
        <v>46</v>
      </c>
      <c r="I3" s="51" t="s">
        <v>47</v>
      </c>
      <c r="J3" s="51" t="s">
        <v>61</v>
      </c>
      <c r="K3" s="51" t="s">
        <v>49</v>
      </c>
      <c r="L3" s="57">
        <v>22580</v>
      </c>
      <c r="M3" s="50" t="s">
        <v>62</v>
      </c>
      <c r="N3" s="59" t="s">
        <v>63</v>
      </c>
      <c r="O3" s="57" t="s">
        <v>37</v>
      </c>
      <c r="P3" s="57">
        <v>1</v>
      </c>
      <c r="Q3" s="95">
        <v>100</v>
      </c>
      <c r="R3" s="94">
        <f aca="true" t="shared" si="0" ref="R3:R16">Q3*P3</f>
        <v>100</v>
      </c>
      <c r="S3" s="88" t="s">
        <v>57</v>
      </c>
      <c r="T3" s="83" t="s">
        <v>113</v>
      </c>
    </row>
    <row r="4" spans="1:21" ht="25.5">
      <c r="A4" s="51" t="s">
        <v>58</v>
      </c>
      <c r="B4" s="51" t="s">
        <v>65</v>
      </c>
      <c r="C4" s="52" t="s">
        <v>66</v>
      </c>
      <c r="D4" s="51">
        <v>152576</v>
      </c>
      <c r="E4" s="51">
        <v>108126</v>
      </c>
      <c r="F4" s="51" t="s">
        <v>44</v>
      </c>
      <c r="G4" s="51" t="s">
        <v>45</v>
      </c>
      <c r="H4" s="51" t="s">
        <v>46</v>
      </c>
      <c r="I4" s="51" t="s">
        <v>47</v>
      </c>
      <c r="J4" s="51">
        <v>1938</v>
      </c>
      <c r="K4" s="51" t="s">
        <v>49</v>
      </c>
      <c r="L4" s="57">
        <v>47409</v>
      </c>
      <c r="M4" s="25" t="s">
        <v>67</v>
      </c>
      <c r="N4" s="59" t="s">
        <v>68</v>
      </c>
      <c r="O4" s="57" t="s">
        <v>37</v>
      </c>
      <c r="P4" s="57">
        <v>1</v>
      </c>
      <c r="Q4" s="95">
        <v>500</v>
      </c>
      <c r="R4" s="94">
        <f t="shared" si="0"/>
        <v>500</v>
      </c>
      <c r="S4" s="88" t="s">
        <v>69</v>
      </c>
      <c r="T4" s="83" t="s">
        <v>113</v>
      </c>
      <c r="U4"/>
    </row>
    <row r="5" spans="1:20" ht="16.5">
      <c r="A5" s="51" t="s">
        <v>58</v>
      </c>
      <c r="B5" s="51" t="s">
        <v>65</v>
      </c>
      <c r="C5" s="52" t="s">
        <v>66</v>
      </c>
      <c r="D5" s="51">
        <v>152576</v>
      </c>
      <c r="E5" s="51">
        <v>108126</v>
      </c>
      <c r="F5" s="51" t="s">
        <v>44</v>
      </c>
      <c r="G5" s="51" t="s">
        <v>45</v>
      </c>
      <c r="H5" s="51" t="s">
        <v>46</v>
      </c>
      <c r="I5" s="51" t="s">
        <v>47</v>
      </c>
      <c r="J5" s="51">
        <v>1938</v>
      </c>
      <c r="K5" s="51" t="s">
        <v>49</v>
      </c>
      <c r="L5" s="57">
        <v>66542</v>
      </c>
      <c r="M5" s="25" t="s">
        <v>70</v>
      </c>
      <c r="N5" s="60" t="s">
        <v>71</v>
      </c>
      <c r="O5" s="57" t="s">
        <v>37</v>
      </c>
      <c r="P5" s="57">
        <v>10</v>
      </c>
      <c r="Q5" s="95">
        <v>116</v>
      </c>
      <c r="R5" s="94">
        <f t="shared" si="0"/>
        <v>1160</v>
      </c>
      <c r="S5" s="88" t="s">
        <v>69</v>
      </c>
      <c r="T5" s="83" t="s">
        <v>113</v>
      </c>
    </row>
    <row r="6" spans="1:20" ht="16.5">
      <c r="A6" s="51" t="s">
        <v>58</v>
      </c>
      <c r="B6" s="51" t="s">
        <v>65</v>
      </c>
      <c r="C6" s="52" t="s">
        <v>66</v>
      </c>
      <c r="D6" s="51">
        <v>152576</v>
      </c>
      <c r="E6" s="51">
        <v>108126</v>
      </c>
      <c r="F6" s="51" t="s">
        <v>44</v>
      </c>
      <c r="G6" s="51" t="s">
        <v>45</v>
      </c>
      <c r="H6" s="51" t="s">
        <v>46</v>
      </c>
      <c r="I6" s="51" t="s">
        <v>47</v>
      </c>
      <c r="J6" s="51">
        <v>1938</v>
      </c>
      <c r="K6" s="51" t="s">
        <v>49</v>
      </c>
      <c r="L6" s="57">
        <v>52630</v>
      </c>
      <c r="M6" s="25" t="s">
        <v>72</v>
      </c>
      <c r="N6" s="60" t="s">
        <v>73</v>
      </c>
      <c r="O6" s="57" t="s">
        <v>37</v>
      </c>
      <c r="P6" s="57">
        <v>1</v>
      </c>
      <c r="Q6" s="95">
        <v>189</v>
      </c>
      <c r="R6" s="94">
        <f t="shared" si="0"/>
        <v>189</v>
      </c>
      <c r="S6" s="88" t="s">
        <v>69</v>
      </c>
      <c r="T6" s="83" t="s">
        <v>113</v>
      </c>
    </row>
    <row r="7" spans="1:21" ht="16.5" customHeight="1">
      <c r="A7" s="103" t="s">
        <v>74</v>
      </c>
      <c r="B7" s="103" t="s">
        <v>75</v>
      </c>
      <c r="C7" s="104" t="s">
        <v>76</v>
      </c>
      <c r="D7" s="103">
        <v>152576</v>
      </c>
      <c r="E7" s="103">
        <v>108126</v>
      </c>
      <c r="F7" s="103" t="s">
        <v>44</v>
      </c>
      <c r="G7" s="103" t="s">
        <v>45</v>
      </c>
      <c r="H7" s="103" t="s">
        <v>46</v>
      </c>
      <c r="I7" s="103" t="s">
        <v>47</v>
      </c>
      <c r="J7" s="103">
        <v>1940</v>
      </c>
      <c r="K7" s="103" t="s">
        <v>49</v>
      </c>
      <c r="L7" s="111">
        <v>27044</v>
      </c>
      <c r="M7" s="112" t="s">
        <v>78</v>
      </c>
      <c r="N7" s="113" t="s">
        <v>79</v>
      </c>
      <c r="O7" s="105" t="s">
        <v>37</v>
      </c>
      <c r="P7" s="105">
        <v>4</v>
      </c>
      <c r="Q7" s="107">
        <v>800</v>
      </c>
      <c r="R7" s="108"/>
      <c r="S7" s="109" t="s">
        <v>80</v>
      </c>
      <c r="T7" s="110"/>
      <c r="U7" s="135">
        <f>Q7*4</f>
        <v>3200</v>
      </c>
    </row>
    <row r="8" spans="1:20" ht="49.5" customHeight="1">
      <c r="A8" s="51" t="s">
        <v>74</v>
      </c>
      <c r="B8" s="51" t="s">
        <v>75</v>
      </c>
      <c r="C8" s="52" t="s">
        <v>76</v>
      </c>
      <c r="D8" s="51">
        <v>152576</v>
      </c>
      <c r="E8" s="51">
        <v>108126</v>
      </c>
      <c r="F8" s="51" t="s">
        <v>44</v>
      </c>
      <c r="G8" s="51" t="s">
        <v>45</v>
      </c>
      <c r="H8" s="51" t="s">
        <v>46</v>
      </c>
      <c r="I8" s="51" t="s">
        <v>47</v>
      </c>
      <c r="J8" s="51">
        <v>1940</v>
      </c>
      <c r="K8" s="51" t="s">
        <v>49</v>
      </c>
      <c r="L8" s="57">
        <v>43219</v>
      </c>
      <c r="M8" s="25" t="s">
        <v>77</v>
      </c>
      <c r="N8" s="61" t="s">
        <v>81</v>
      </c>
      <c r="O8" s="57" t="s">
        <v>37</v>
      </c>
      <c r="P8" s="57">
        <v>1</v>
      </c>
      <c r="Q8" s="95">
        <v>800</v>
      </c>
      <c r="R8" s="94">
        <f t="shared" si="0"/>
        <v>800</v>
      </c>
      <c r="S8" s="88" t="s">
        <v>80</v>
      </c>
      <c r="T8" s="83" t="s">
        <v>113</v>
      </c>
    </row>
    <row r="9" spans="1:20" ht="38.25">
      <c r="A9" s="51" t="s">
        <v>83</v>
      </c>
      <c r="B9" s="51" t="s">
        <v>84</v>
      </c>
      <c r="C9" s="52" t="s">
        <v>82</v>
      </c>
      <c r="D9" s="51">
        <v>152576</v>
      </c>
      <c r="E9" s="51">
        <v>108126</v>
      </c>
      <c r="F9" s="51" t="s">
        <v>44</v>
      </c>
      <c r="G9" s="51" t="s">
        <v>45</v>
      </c>
      <c r="H9" s="51" t="s">
        <v>46</v>
      </c>
      <c r="I9" s="51" t="s">
        <v>47</v>
      </c>
      <c r="J9" s="51">
        <v>1940</v>
      </c>
      <c r="K9" s="51" t="s">
        <v>49</v>
      </c>
      <c r="L9" s="57">
        <v>62753</v>
      </c>
      <c r="M9" s="57">
        <v>17</v>
      </c>
      <c r="N9" s="59" t="s">
        <v>85</v>
      </c>
      <c r="O9" s="57" t="s">
        <v>37</v>
      </c>
      <c r="P9" s="57">
        <v>1</v>
      </c>
      <c r="Q9" s="95">
        <v>338.99</v>
      </c>
      <c r="R9" s="94">
        <f t="shared" si="0"/>
        <v>338.99</v>
      </c>
      <c r="S9" s="88" t="s">
        <v>57</v>
      </c>
      <c r="T9" s="83" t="s">
        <v>113</v>
      </c>
    </row>
    <row r="10" spans="1:20" ht="25.5">
      <c r="A10" s="51" t="s">
        <v>64</v>
      </c>
      <c r="B10" s="51" t="s">
        <v>86</v>
      </c>
      <c r="C10" s="52" t="s">
        <v>87</v>
      </c>
      <c r="D10" s="51">
        <v>152576</v>
      </c>
      <c r="E10" s="51">
        <v>108126</v>
      </c>
      <c r="F10" s="51" t="s">
        <v>44</v>
      </c>
      <c r="G10" s="51" t="s">
        <v>45</v>
      </c>
      <c r="H10" s="51" t="s">
        <v>46</v>
      </c>
      <c r="I10" s="51" t="s">
        <v>47</v>
      </c>
      <c r="J10" s="51">
        <v>1940</v>
      </c>
      <c r="K10" s="51" t="s">
        <v>49</v>
      </c>
      <c r="L10" s="57">
        <v>50634</v>
      </c>
      <c r="M10" s="57">
        <v>105</v>
      </c>
      <c r="N10" s="59" t="s">
        <v>88</v>
      </c>
      <c r="O10" s="57" t="s">
        <v>37</v>
      </c>
      <c r="P10" s="57">
        <v>5</v>
      </c>
      <c r="Q10" s="95">
        <v>152.01</v>
      </c>
      <c r="R10" s="94">
        <f t="shared" si="0"/>
        <v>760.05</v>
      </c>
      <c r="S10" s="88" t="s">
        <v>57</v>
      </c>
      <c r="T10" s="83" t="s">
        <v>113</v>
      </c>
    </row>
    <row r="11" spans="1:20" ht="25.5">
      <c r="A11" s="51" t="s">
        <v>89</v>
      </c>
      <c r="B11" s="51" t="s">
        <v>90</v>
      </c>
      <c r="C11" s="52" t="s">
        <v>91</v>
      </c>
      <c r="D11" s="51">
        <v>152576</v>
      </c>
      <c r="E11" s="51">
        <v>108126</v>
      </c>
      <c r="F11" s="51" t="s">
        <v>44</v>
      </c>
      <c r="G11" s="51" t="s">
        <v>45</v>
      </c>
      <c r="H11" s="51" t="s">
        <v>46</v>
      </c>
      <c r="I11" s="51" t="s">
        <v>47</v>
      </c>
      <c r="J11" s="51" t="s">
        <v>61</v>
      </c>
      <c r="K11" s="51" t="s">
        <v>49</v>
      </c>
      <c r="L11" s="57">
        <v>62754</v>
      </c>
      <c r="M11" s="57">
        <v>29</v>
      </c>
      <c r="N11" s="59" t="s">
        <v>92</v>
      </c>
      <c r="O11" s="57" t="s">
        <v>37</v>
      </c>
      <c r="P11" s="57">
        <v>1</v>
      </c>
      <c r="Q11" s="95">
        <v>600</v>
      </c>
      <c r="R11" s="94">
        <f t="shared" si="0"/>
        <v>600</v>
      </c>
      <c r="S11" s="88" t="s">
        <v>93</v>
      </c>
      <c r="T11" s="83" t="s">
        <v>113</v>
      </c>
    </row>
    <row r="12" spans="1:20" ht="49.5">
      <c r="A12" s="51" t="s">
        <v>74</v>
      </c>
      <c r="B12" s="51" t="s">
        <v>94</v>
      </c>
      <c r="C12" s="52" t="s">
        <v>95</v>
      </c>
      <c r="D12" s="51">
        <v>152576</v>
      </c>
      <c r="E12" s="51">
        <v>108126</v>
      </c>
      <c r="F12" s="51" t="s">
        <v>44</v>
      </c>
      <c r="G12" s="51" t="s">
        <v>45</v>
      </c>
      <c r="H12" s="51" t="s">
        <v>46</v>
      </c>
      <c r="I12" s="51" t="s">
        <v>47</v>
      </c>
      <c r="J12" s="51" t="s">
        <v>61</v>
      </c>
      <c r="K12" s="51" t="s">
        <v>49</v>
      </c>
      <c r="L12" s="57">
        <v>33479</v>
      </c>
      <c r="M12" s="57">
        <v>192</v>
      </c>
      <c r="N12" s="61" t="s">
        <v>96</v>
      </c>
      <c r="O12" s="57" t="s">
        <v>37</v>
      </c>
      <c r="P12" s="57">
        <v>1</v>
      </c>
      <c r="Q12" s="95">
        <v>730</v>
      </c>
      <c r="R12" s="94">
        <f t="shared" si="0"/>
        <v>730</v>
      </c>
      <c r="S12" s="88" t="s">
        <v>80</v>
      </c>
      <c r="T12" s="83" t="s">
        <v>113</v>
      </c>
    </row>
    <row r="13" spans="1:23" ht="38.25" customHeight="1">
      <c r="A13" s="103" t="s">
        <v>64</v>
      </c>
      <c r="B13" s="103" t="s">
        <v>97</v>
      </c>
      <c r="C13" s="104" t="s">
        <v>98</v>
      </c>
      <c r="D13" s="103">
        <v>152576</v>
      </c>
      <c r="E13" s="103">
        <v>108126</v>
      </c>
      <c r="F13" s="103" t="s">
        <v>44</v>
      </c>
      <c r="G13" s="103" t="s">
        <v>45</v>
      </c>
      <c r="H13" s="103" t="s">
        <v>46</v>
      </c>
      <c r="I13" s="103" t="s">
        <v>47</v>
      </c>
      <c r="J13" s="103" t="s">
        <v>61</v>
      </c>
      <c r="K13" s="103" t="s">
        <v>49</v>
      </c>
      <c r="L13" s="105">
        <v>66606</v>
      </c>
      <c r="M13" s="105">
        <v>48</v>
      </c>
      <c r="N13" s="106" t="s">
        <v>99</v>
      </c>
      <c r="O13" s="105" t="s">
        <v>37</v>
      </c>
      <c r="P13" s="105">
        <v>4</v>
      </c>
      <c r="Q13" s="107">
        <v>224</v>
      </c>
      <c r="R13" s="108"/>
      <c r="S13" s="109" t="s">
        <v>57</v>
      </c>
      <c r="T13" s="110"/>
      <c r="U13" s="2">
        <f>224*4</f>
        <v>896</v>
      </c>
      <c r="V13" s="101">
        <v>1849</v>
      </c>
      <c r="W13" s="7" t="s">
        <v>113</v>
      </c>
    </row>
    <row r="14" spans="1:23" ht="38.25">
      <c r="A14" s="51" t="s">
        <v>100</v>
      </c>
      <c r="B14" s="51" t="s">
        <v>101</v>
      </c>
      <c r="C14" s="52" t="s">
        <v>102</v>
      </c>
      <c r="D14" s="51">
        <v>152576</v>
      </c>
      <c r="E14" s="51" t="s">
        <v>54</v>
      </c>
      <c r="F14" s="51" t="s">
        <v>44</v>
      </c>
      <c r="G14" s="51" t="s">
        <v>45</v>
      </c>
      <c r="H14" s="51" t="s">
        <v>46</v>
      </c>
      <c r="I14" s="51" t="s">
        <v>47</v>
      </c>
      <c r="J14" s="51" t="s">
        <v>61</v>
      </c>
      <c r="K14" s="51" t="s">
        <v>49</v>
      </c>
      <c r="L14" s="57">
        <v>66804</v>
      </c>
      <c r="M14" s="57">
        <v>26</v>
      </c>
      <c r="N14" s="59" t="s">
        <v>103</v>
      </c>
      <c r="O14" s="57" t="s">
        <v>37</v>
      </c>
      <c r="P14" s="57">
        <v>1</v>
      </c>
      <c r="Q14" s="95">
        <v>289</v>
      </c>
      <c r="R14" s="94">
        <f t="shared" si="0"/>
        <v>289</v>
      </c>
      <c r="S14" s="88" t="s">
        <v>104</v>
      </c>
      <c r="T14" s="83" t="s">
        <v>113</v>
      </c>
      <c r="V14" s="98">
        <v>89.99</v>
      </c>
      <c r="W14" s="2" t="s">
        <v>113</v>
      </c>
    </row>
    <row r="15" spans="1:23" ht="49.5">
      <c r="A15" s="51" t="s">
        <v>74</v>
      </c>
      <c r="B15" s="51" t="s">
        <v>105</v>
      </c>
      <c r="C15" s="52" t="s">
        <v>106</v>
      </c>
      <c r="D15" s="51">
        <v>152576</v>
      </c>
      <c r="E15" s="51" t="s">
        <v>54</v>
      </c>
      <c r="F15" s="51" t="s">
        <v>44</v>
      </c>
      <c r="G15" s="51" t="s">
        <v>45</v>
      </c>
      <c r="H15" s="51" t="s">
        <v>46</v>
      </c>
      <c r="I15" s="51" t="s">
        <v>47</v>
      </c>
      <c r="J15" s="51" t="s">
        <v>61</v>
      </c>
      <c r="K15" s="51" t="s">
        <v>49</v>
      </c>
      <c r="L15" s="57">
        <v>50661</v>
      </c>
      <c r="M15" s="57">
        <v>63</v>
      </c>
      <c r="N15" s="61" t="s">
        <v>107</v>
      </c>
      <c r="O15" s="57" t="s">
        <v>37</v>
      </c>
      <c r="P15" s="57">
        <v>1</v>
      </c>
      <c r="Q15" s="95">
        <v>1451.65</v>
      </c>
      <c r="R15" s="94">
        <f t="shared" si="0"/>
        <v>1451.65</v>
      </c>
      <c r="S15" s="88" t="s">
        <v>80</v>
      </c>
      <c r="T15" s="83" t="s">
        <v>113</v>
      </c>
      <c r="V15" s="98">
        <v>289</v>
      </c>
      <c r="W15" s="2" t="s">
        <v>113</v>
      </c>
    </row>
    <row r="16" spans="1:23" ht="25.5">
      <c r="A16" s="51" t="s">
        <v>64</v>
      </c>
      <c r="B16" s="51" t="s">
        <v>108</v>
      </c>
      <c r="C16" s="52" t="s">
        <v>109</v>
      </c>
      <c r="D16" s="51">
        <v>152576</v>
      </c>
      <c r="E16" s="51" t="s">
        <v>54</v>
      </c>
      <c r="F16" s="51" t="s">
        <v>44</v>
      </c>
      <c r="G16" s="51" t="s">
        <v>45</v>
      </c>
      <c r="H16" s="51" t="s">
        <v>46</v>
      </c>
      <c r="I16" s="51" t="s">
        <v>47</v>
      </c>
      <c r="J16" s="51" t="s">
        <v>110</v>
      </c>
      <c r="K16" s="51" t="s">
        <v>49</v>
      </c>
      <c r="L16" s="57">
        <v>25922</v>
      </c>
      <c r="M16" s="57">
        <v>23</v>
      </c>
      <c r="N16" s="59" t="s">
        <v>111</v>
      </c>
      <c r="O16" s="57" t="s">
        <v>37</v>
      </c>
      <c r="P16" s="57">
        <v>1</v>
      </c>
      <c r="Q16" s="95">
        <v>89.99</v>
      </c>
      <c r="R16" s="94">
        <f t="shared" si="0"/>
        <v>89.99</v>
      </c>
      <c r="S16" s="88" t="s">
        <v>69</v>
      </c>
      <c r="T16" s="83" t="s">
        <v>113</v>
      </c>
      <c r="U16"/>
      <c r="V16" s="98">
        <v>600</v>
      </c>
      <c r="W16" s="2" t="s">
        <v>113</v>
      </c>
    </row>
    <row r="17" spans="1:23" ht="16.5" customHeight="1">
      <c r="A17" s="52" t="s">
        <v>51</v>
      </c>
      <c r="B17" s="51" t="s">
        <v>371</v>
      </c>
      <c r="C17" s="52" t="s">
        <v>60</v>
      </c>
      <c r="D17" s="51" t="s">
        <v>42</v>
      </c>
      <c r="E17" s="51" t="s">
        <v>43</v>
      </c>
      <c r="F17" s="51" t="s">
        <v>44</v>
      </c>
      <c r="G17" s="51" t="s">
        <v>45</v>
      </c>
      <c r="H17" s="51" t="s">
        <v>46</v>
      </c>
      <c r="I17" s="51" t="s">
        <v>47</v>
      </c>
      <c r="J17" s="57" t="s">
        <v>48</v>
      </c>
      <c r="K17" s="57" t="s">
        <v>49</v>
      </c>
      <c r="L17" s="59">
        <v>22580</v>
      </c>
      <c r="M17" s="57">
        <v>82</v>
      </c>
      <c r="N17" s="57" t="s">
        <v>63</v>
      </c>
      <c r="O17" s="95" t="s">
        <v>37</v>
      </c>
      <c r="P17" s="94">
        <v>1</v>
      </c>
      <c r="Q17" s="88">
        <v>100</v>
      </c>
      <c r="R17" s="52">
        <v>100</v>
      </c>
      <c r="S17" s="51" t="s">
        <v>57</v>
      </c>
      <c r="T17" s="2" t="s">
        <v>113</v>
      </c>
      <c r="V17" s="102">
        <v>338.99</v>
      </c>
      <c r="W17" s="2" t="s">
        <v>113</v>
      </c>
    </row>
    <row r="18" spans="1:23" ht="16.5" customHeight="1">
      <c r="A18" s="52" t="s">
        <v>375</v>
      </c>
      <c r="B18" s="51" t="s">
        <v>376</v>
      </c>
      <c r="C18" s="52" t="s">
        <v>377</v>
      </c>
      <c r="D18" s="51" t="s">
        <v>42</v>
      </c>
      <c r="E18" s="51" t="s">
        <v>43</v>
      </c>
      <c r="F18" s="51" t="s">
        <v>44</v>
      </c>
      <c r="G18" s="51" t="s">
        <v>45</v>
      </c>
      <c r="H18" s="51" t="s">
        <v>46</v>
      </c>
      <c r="I18" s="51" t="s">
        <v>47</v>
      </c>
      <c r="J18" s="57" t="s">
        <v>48</v>
      </c>
      <c r="K18" s="57" t="s">
        <v>49</v>
      </c>
      <c r="L18" s="59">
        <v>51879</v>
      </c>
      <c r="M18" s="57">
        <v>22</v>
      </c>
      <c r="N18" s="57" t="s">
        <v>378</v>
      </c>
      <c r="O18" s="95" t="s">
        <v>37</v>
      </c>
      <c r="P18" s="94">
        <v>1</v>
      </c>
      <c r="Q18" s="88">
        <v>598</v>
      </c>
      <c r="R18" s="52">
        <v>598</v>
      </c>
      <c r="S18" s="51" t="s">
        <v>379</v>
      </c>
      <c r="T18" s="2" t="s">
        <v>113</v>
      </c>
      <c r="V18" s="98">
        <v>1451.65</v>
      </c>
      <c r="W18" s="2" t="s">
        <v>113</v>
      </c>
    </row>
    <row r="19" spans="1:23" ht="16.5" customHeight="1">
      <c r="A19" s="52" t="s">
        <v>74</v>
      </c>
      <c r="B19" s="51" t="s">
        <v>390</v>
      </c>
      <c r="C19" s="52" t="s">
        <v>76</v>
      </c>
      <c r="D19" s="51" t="s">
        <v>42</v>
      </c>
      <c r="E19" s="51" t="s">
        <v>43</v>
      </c>
      <c r="F19" s="51" t="s">
        <v>44</v>
      </c>
      <c r="G19" s="51" t="s">
        <v>45</v>
      </c>
      <c r="H19" s="51" t="s">
        <v>46</v>
      </c>
      <c r="I19" s="51" t="s">
        <v>47</v>
      </c>
      <c r="J19" s="57" t="s">
        <v>48</v>
      </c>
      <c r="K19" s="57" t="s">
        <v>49</v>
      </c>
      <c r="L19" s="59">
        <v>27044</v>
      </c>
      <c r="M19" s="57">
        <v>5</v>
      </c>
      <c r="N19" s="57" t="s">
        <v>79</v>
      </c>
      <c r="O19" s="95" t="s">
        <v>37</v>
      </c>
      <c r="P19" s="94">
        <v>1</v>
      </c>
      <c r="Q19" s="88">
        <v>800</v>
      </c>
      <c r="R19" s="52">
        <v>800</v>
      </c>
      <c r="S19" s="51" t="s">
        <v>80</v>
      </c>
      <c r="T19" s="2" t="s">
        <v>113</v>
      </c>
      <c r="V19" s="98">
        <v>800</v>
      </c>
      <c r="W19" s="2" t="s">
        <v>113</v>
      </c>
    </row>
    <row r="20" spans="1:23" ht="16.5" customHeight="1">
      <c r="A20" s="52" t="s">
        <v>74</v>
      </c>
      <c r="B20" s="51" t="s">
        <v>390</v>
      </c>
      <c r="C20" s="52" t="s">
        <v>76</v>
      </c>
      <c r="D20" s="51" t="s">
        <v>42</v>
      </c>
      <c r="E20" s="51" t="s">
        <v>43</v>
      </c>
      <c r="F20" s="51" t="s">
        <v>44</v>
      </c>
      <c r="G20" s="51" t="s">
        <v>45</v>
      </c>
      <c r="H20" s="51" t="s">
        <v>46</v>
      </c>
      <c r="I20" s="51" t="s">
        <v>47</v>
      </c>
      <c r="J20" s="57" t="s">
        <v>48</v>
      </c>
      <c r="K20" s="57" t="s">
        <v>49</v>
      </c>
      <c r="L20" s="59">
        <v>43219</v>
      </c>
      <c r="M20" s="57">
        <v>7</v>
      </c>
      <c r="N20" s="57" t="s">
        <v>81</v>
      </c>
      <c r="O20" s="95" t="s">
        <v>37</v>
      </c>
      <c r="P20" s="94">
        <v>1</v>
      </c>
      <c r="Q20" s="88">
        <v>800</v>
      </c>
      <c r="R20" s="52">
        <v>800</v>
      </c>
      <c r="S20" s="51" t="s">
        <v>80</v>
      </c>
      <c r="T20" s="2" t="s">
        <v>113</v>
      </c>
      <c r="V20" s="98">
        <v>730</v>
      </c>
      <c r="W20" s="2" t="s">
        <v>113</v>
      </c>
    </row>
    <row r="21" spans="1:23" ht="16.5" customHeight="1">
      <c r="A21" s="52"/>
      <c r="B21" s="51"/>
      <c r="C21" s="51"/>
      <c r="D21" s="51"/>
      <c r="E21" s="51"/>
      <c r="F21" s="51"/>
      <c r="G21" s="51"/>
      <c r="H21" s="51"/>
      <c r="I21" s="51"/>
      <c r="J21" s="57"/>
      <c r="K21" s="57"/>
      <c r="L21" s="59"/>
      <c r="M21" s="57"/>
      <c r="N21" s="57"/>
      <c r="O21" s="95"/>
      <c r="P21" s="94"/>
      <c r="Q21" s="88"/>
      <c r="R21" s="52"/>
      <c r="S21" s="51"/>
      <c r="V21" s="98">
        <v>796.1</v>
      </c>
      <c r="W21" s="2" t="s">
        <v>113</v>
      </c>
    </row>
    <row r="22" spans="1:23" ht="16.5" customHeight="1">
      <c r="A22" s="52"/>
      <c r="B22" s="51"/>
      <c r="C22" s="51"/>
      <c r="D22" s="51"/>
      <c r="E22" s="51"/>
      <c r="F22" s="51"/>
      <c r="G22" s="51"/>
      <c r="H22" s="51"/>
      <c r="I22" s="51"/>
      <c r="J22" s="57"/>
      <c r="K22" s="57"/>
      <c r="L22" s="59"/>
      <c r="M22" s="57"/>
      <c r="N22" s="57"/>
      <c r="O22" s="95"/>
      <c r="P22" s="94"/>
      <c r="Q22" s="88"/>
      <c r="R22" s="52"/>
      <c r="S22" s="51"/>
      <c r="V22" s="98">
        <v>760.05</v>
      </c>
      <c r="W22" s="2" t="s">
        <v>113</v>
      </c>
    </row>
    <row r="23" spans="1:23" ht="16.5" customHeight="1">
      <c r="A23" s="52"/>
      <c r="B23" s="51"/>
      <c r="C23" s="51"/>
      <c r="D23" s="51"/>
      <c r="E23" s="51"/>
      <c r="F23" s="51"/>
      <c r="G23" s="51"/>
      <c r="H23" s="51"/>
      <c r="I23" s="51"/>
      <c r="J23" s="57"/>
      <c r="K23" s="57"/>
      <c r="L23" s="59"/>
      <c r="M23" s="57"/>
      <c r="N23" s="57"/>
      <c r="O23" s="95"/>
      <c r="P23" s="94"/>
      <c r="Q23" s="88"/>
      <c r="R23" s="52"/>
      <c r="S23" s="51"/>
      <c r="V23" s="98">
        <v>100</v>
      </c>
      <c r="W23" s="2" t="s">
        <v>113</v>
      </c>
    </row>
    <row r="24" spans="1:19" ht="16.5" customHeight="1">
      <c r="A24" s="52"/>
      <c r="B24" s="51"/>
      <c r="C24" s="51"/>
      <c r="D24" s="51"/>
      <c r="E24" s="51"/>
      <c r="F24" s="51"/>
      <c r="G24" s="51"/>
      <c r="H24" s="51"/>
      <c r="I24" s="51"/>
      <c r="J24" s="57"/>
      <c r="K24" s="57"/>
      <c r="L24" s="59"/>
      <c r="M24" s="57"/>
      <c r="N24" s="57"/>
      <c r="O24" s="95"/>
      <c r="P24" s="94"/>
      <c r="Q24" s="88"/>
      <c r="R24" s="52"/>
      <c r="S24" s="51"/>
    </row>
    <row r="25" spans="1:24" ht="16.5" customHeight="1">
      <c r="A25" s="24"/>
      <c r="B25" s="18"/>
      <c r="C25" s="19"/>
      <c r="D25" s="25"/>
      <c r="E25" s="25"/>
      <c r="F25" s="25"/>
      <c r="G25" s="25"/>
      <c r="H25" s="25"/>
      <c r="I25" s="25"/>
      <c r="J25" s="25"/>
      <c r="K25" s="25"/>
      <c r="L25" s="17"/>
      <c r="M25" s="18"/>
      <c r="N25" s="19"/>
      <c r="O25" s="18"/>
      <c r="P25" s="18"/>
      <c r="Q25" s="96"/>
      <c r="R25" s="96"/>
      <c r="S25" s="51"/>
      <c r="V25"/>
      <c r="W25"/>
      <c r="X25"/>
    </row>
    <row r="26" spans="1:24" ht="16.5" customHeight="1">
      <c r="A26" s="24"/>
      <c r="B26" s="18"/>
      <c r="C26" s="19"/>
      <c r="D26" s="25"/>
      <c r="E26" s="25"/>
      <c r="F26" s="25"/>
      <c r="G26" s="25"/>
      <c r="H26" s="25"/>
      <c r="I26" s="25"/>
      <c r="J26" s="25"/>
      <c r="K26" s="25"/>
      <c r="L26" s="17"/>
      <c r="M26" s="18"/>
      <c r="N26" s="19"/>
      <c r="O26" s="18"/>
      <c r="P26" s="18"/>
      <c r="Q26" s="96"/>
      <c r="R26" s="96"/>
      <c r="S26" s="51"/>
      <c r="V26"/>
      <c r="W26"/>
      <c r="X26"/>
    </row>
    <row r="27" spans="1:24" ht="16.5" customHeight="1">
      <c r="A27" s="24"/>
      <c r="B27" s="18"/>
      <c r="C27" s="19"/>
      <c r="D27" s="25"/>
      <c r="E27" s="25"/>
      <c r="F27" s="25"/>
      <c r="G27" s="25"/>
      <c r="H27" s="25"/>
      <c r="I27" s="25"/>
      <c r="J27" s="25"/>
      <c r="K27" s="25"/>
      <c r="L27" s="17"/>
      <c r="M27" s="18"/>
      <c r="N27" s="19"/>
      <c r="O27" s="18"/>
      <c r="P27" s="18"/>
      <c r="Q27" s="96"/>
      <c r="R27" s="96"/>
      <c r="S27" s="51"/>
      <c r="V27"/>
      <c r="W27" s="48"/>
      <c r="X27"/>
    </row>
    <row r="28" spans="1:19" ht="16.5" customHeight="1">
      <c r="A28" s="24"/>
      <c r="B28" s="18"/>
      <c r="C28" s="19"/>
      <c r="D28" s="25"/>
      <c r="E28" s="25"/>
      <c r="F28" s="25"/>
      <c r="G28" s="25"/>
      <c r="H28" s="25"/>
      <c r="I28" s="25"/>
      <c r="J28" s="25"/>
      <c r="K28" s="25"/>
      <c r="L28" s="17"/>
      <c r="M28" s="18"/>
      <c r="N28" s="19"/>
      <c r="O28" s="18"/>
      <c r="P28" s="18"/>
      <c r="Q28" s="96"/>
      <c r="R28" s="96"/>
      <c r="S28" s="51"/>
    </row>
    <row r="29" spans="1:19" ht="16.5" customHeight="1">
      <c r="A29" s="24"/>
      <c r="B29" s="18"/>
      <c r="C29" s="19"/>
      <c r="D29" s="25"/>
      <c r="E29" s="25"/>
      <c r="F29" s="25"/>
      <c r="G29" s="25"/>
      <c r="H29" s="25"/>
      <c r="I29" s="25"/>
      <c r="J29" s="25"/>
      <c r="K29" s="25"/>
      <c r="L29" s="17"/>
      <c r="M29" s="18"/>
      <c r="N29" s="19"/>
      <c r="O29" s="18"/>
      <c r="P29" s="18"/>
      <c r="Q29" s="96"/>
      <c r="R29" s="96"/>
      <c r="S29" s="51"/>
    </row>
    <row r="30" spans="1:19" ht="16.5" customHeight="1">
      <c r="A30" s="24"/>
      <c r="B30" s="18"/>
      <c r="C30" s="19"/>
      <c r="D30" s="25"/>
      <c r="E30" s="25"/>
      <c r="F30" s="25"/>
      <c r="G30" s="25"/>
      <c r="H30" s="25"/>
      <c r="I30" s="25"/>
      <c r="J30" s="25"/>
      <c r="K30" s="25"/>
      <c r="L30" s="17"/>
      <c r="M30" s="18"/>
      <c r="N30" s="19"/>
      <c r="O30" s="18"/>
      <c r="P30" s="18"/>
      <c r="Q30" s="96"/>
      <c r="R30" s="96"/>
      <c r="S30" s="51"/>
    </row>
    <row r="31" spans="1:19" ht="16.5" customHeight="1">
      <c r="A31" s="24"/>
      <c r="B31" s="18"/>
      <c r="C31" s="19"/>
      <c r="D31" s="25"/>
      <c r="E31" s="25"/>
      <c r="F31" s="25"/>
      <c r="G31" s="25"/>
      <c r="H31" s="25"/>
      <c r="I31" s="25"/>
      <c r="J31" s="25"/>
      <c r="K31" s="25"/>
      <c r="L31" s="17"/>
      <c r="M31" s="18"/>
      <c r="N31" s="19"/>
      <c r="O31" s="18"/>
      <c r="P31" s="18"/>
      <c r="Q31" s="96"/>
      <c r="R31" s="96"/>
      <c r="S31" s="51"/>
    </row>
    <row r="32" spans="1:19" ht="16.5" customHeight="1">
      <c r="A32" s="24"/>
      <c r="B32" s="18"/>
      <c r="C32" s="19"/>
      <c r="D32" s="25"/>
      <c r="E32" s="25"/>
      <c r="F32" s="25"/>
      <c r="G32" s="25"/>
      <c r="H32" s="25"/>
      <c r="I32" s="25"/>
      <c r="J32" s="25"/>
      <c r="K32" s="25"/>
      <c r="L32" s="17"/>
      <c r="M32" s="18"/>
      <c r="N32" s="19"/>
      <c r="O32" s="18"/>
      <c r="P32" s="18"/>
      <c r="Q32" s="96"/>
      <c r="R32" s="96"/>
      <c r="S32" s="51"/>
    </row>
    <row r="33" spans="1:19" ht="16.5" customHeight="1">
      <c r="A33" s="24"/>
      <c r="B33" s="18"/>
      <c r="C33" s="19"/>
      <c r="D33" s="25"/>
      <c r="E33" s="25"/>
      <c r="F33" s="25"/>
      <c r="G33" s="25"/>
      <c r="H33" s="25"/>
      <c r="I33" s="25"/>
      <c r="J33" s="25"/>
      <c r="K33" s="25"/>
      <c r="L33" s="17"/>
      <c r="M33" s="18"/>
      <c r="N33" s="19"/>
      <c r="O33" s="18"/>
      <c r="P33" s="18"/>
      <c r="Q33" s="96"/>
      <c r="R33" s="96"/>
      <c r="S33" s="51"/>
    </row>
    <row r="34" spans="1:19" ht="16.5" customHeight="1">
      <c r="A34" s="24"/>
      <c r="B34" s="18"/>
      <c r="C34" s="19"/>
      <c r="D34" s="25"/>
      <c r="E34" s="25"/>
      <c r="F34" s="25"/>
      <c r="G34" s="25"/>
      <c r="H34" s="25"/>
      <c r="I34" s="25"/>
      <c r="J34" s="25"/>
      <c r="K34" s="25"/>
      <c r="L34" s="17"/>
      <c r="M34" s="18"/>
      <c r="N34" s="19"/>
      <c r="O34" s="18"/>
      <c r="P34" s="18"/>
      <c r="Q34" s="96"/>
      <c r="R34" s="96"/>
      <c r="S34" s="51"/>
    </row>
    <row r="35" spans="1:19" ht="16.5" customHeight="1">
      <c r="A35" s="24"/>
      <c r="B35" s="18"/>
      <c r="C35" s="19"/>
      <c r="D35" s="25"/>
      <c r="E35" s="25"/>
      <c r="F35" s="25"/>
      <c r="G35" s="25"/>
      <c r="H35" s="25"/>
      <c r="I35" s="25"/>
      <c r="J35" s="25"/>
      <c r="K35" s="25"/>
      <c r="L35" s="17"/>
      <c r="M35" s="18"/>
      <c r="N35" s="19"/>
      <c r="O35" s="18"/>
      <c r="P35" s="18"/>
      <c r="Q35" s="96"/>
      <c r="R35" s="96"/>
      <c r="S35" s="51"/>
    </row>
    <row r="36" spans="1:19" ht="16.5" customHeight="1">
      <c r="A36" s="24"/>
      <c r="B36" s="18"/>
      <c r="C36" s="19"/>
      <c r="D36" s="25"/>
      <c r="E36" s="25"/>
      <c r="F36" s="25"/>
      <c r="G36" s="25"/>
      <c r="H36" s="25"/>
      <c r="I36" s="25"/>
      <c r="J36" s="25"/>
      <c r="K36" s="25"/>
      <c r="L36" s="17"/>
      <c r="M36" s="18"/>
      <c r="N36" s="19"/>
      <c r="O36" s="18"/>
      <c r="P36" s="18"/>
      <c r="Q36" s="96"/>
      <c r="R36" s="96"/>
      <c r="S36" s="51"/>
    </row>
    <row r="37" spans="1:19" ht="16.5" customHeight="1">
      <c r="A37" s="24"/>
      <c r="B37" s="18"/>
      <c r="C37" s="19"/>
      <c r="D37" s="25"/>
      <c r="E37" s="25"/>
      <c r="F37" s="25"/>
      <c r="G37" s="25"/>
      <c r="H37" s="25"/>
      <c r="I37" s="25"/>
      <c r="J37" s="25"/>
      <c r="K37" s="25"/>
      <c r="L37" s="17"/>
      <c r="M37" s="18"/>
      <c r="N37" s="26"/>
      <c r="O37" s="18"/>
      <c r="P37" s="18"/>
      <c r="Q37" s="96"/>
      <c r="R37" s="96"/>
      <c r="S37" s="51"/>
    </row>
    <row r="38" spans="1:19" ht="16.5" customHeight="1">
      <c r="A38" s="24"/>
      <c r="B38" s="18"/>
      <c r="C38" s="19"/>
      <c r="D38" s="25"/>
      <c r="E38" s="25"/>
      <c r="F38" s="25"/>
      <c r="G38" s="25"/>
      <c r="H38" s="25"/>
      <c r="I38" s="25"/>
      <c r="J38" s="25"/>
      <c r="K38" s="25"/>
      <c r="L38" s="17"/>
      <c r="M38" s="18"/>
      <c r="N38" s="26"/>
      <c r="O38" s="18"/>
      <c r="P38" s="18"/>
      <c r="Q38" s="96"/>
      <c r="R38" s="96"/>
      <c r="S38" s="51"/>
    </row>
    <row r="39" spans="1:19" ht="16.5" customHeight="1">
      <c r="A39" s="24"/>
      <c r="B39" s="18"/>
      <c r="C39" s="19"/>
      <c r="D39" s="25"/>
      <c r="E39" s="25"/>
      <c r="F39" s="25"/>
      <c r="G39" s="25"/>
      <c r="H39" s="25"/>
      <c r="I39" s="25"/>
      <c r="J39" s="25"/>
      <c r="K39" s="25"/>
      <c r="L39" s="17"/>
      <c r="M39" s="18"/>
      <c r="N39" s="26"/>
      <c r="O39" s="18"/>
      <c r="P39" s="18"/>
      <c r="Q39" s="96"/>
      <c r="R39" s="96"/>
      <c r="S39" s="51"/>
    </row>
    <row r="40" spans="1:19" ht="16.5" customHeight="1">
      <c r="A40" s="24"/>
      <c r="B40" s="18"/>
      <c r="C40" s="19"/>
      <c r="D40" s="25"/>
      <c r="E40" s="25"/>
      <c r="F40" s="25"/>
      <c r="G40" s="25"/>
      <c r="H40" s="25"/>
      <c r="I40" s="25"/>
      <c r="J40" s="25"/>
      <c r="K40" s="25"/>
      <c r="L40" s="17"/>
      <c r="M40" s="18"/>
      <c r="N40" s="26"/>
      <c r="O40" s="18"/>
      <c r="P40" s="18"/>
      <c r="Q40" s="96"/>
      <c r="R40" s="96"/>
      <c r="S40" s="51"/>
    </row>
    <row r="41" spans="1:19" ht="16.5" customHeight="1">
      <c r="A41" s="24"/>
      <c r="B41" s="18"/>
      <c r="C41" s="19"/>
      <c r="D41" s="25"/>
      <c r="E41" s="25"/>
      <c r="F41" s="25"/>
      <c r="G41" s="25"/>
      <c r="H41" s="25"/>
      <c r="I41" s="25"/>
      <c r="J41" s="25"/>
      <c r="K41" s="25"/>
      <c r="L41" s="17"/>
      <c r="M41" s="18"/>
      <c r="N41" s="26"/>
      <c r="O41" s="18"/>
      <c r="P41" s="18"/>
      <c r="Q41" s="96"/>
      <c r="R41" s="96"/>
      <c r="S41" s="51"/>
    </row>
    <row r="42" spans="1:19" ht="16.5" customHeight="1">
      <c r="A42" s="24"/>
      <c r="B42" s="18"/>
      <c r="C42" s="19"/>
      <c r="D42" s="25"/>
      <c r="E42" s="25"/>
      <c r="F42" s="25"/>
      <c r="G42" s="25"/>
      <c r="H42" s="25"/>
      <c r="I42" s="25"/>
      <c r="J42" s="25"/>
      <c r="K42" s="25"/>
      <c r="L42" s="17"/>
      <c r="M42" s="18"/>
      <c r="N42" s="26"/>
      <c r="O42" s="18"/>
      <c r="P42" s="18"/>
      <c r="Q42" s="96"/>
      <c r="R42" s="96"/>
      <c r="S42" s="51"/>
    </row>
    <row r="43" spans="1:19" ht="16.5" customHeight="1">
      <c r="A43" s="24"/>
      <c r="B43" s="18"/>
      <c r="C43" s="19"/>
      <c r="D43" s="25"/>
      <c r="E43" s="25"/>
      <c r="F43" s="25"/>
      <c r="G43" s="25"/>
      <c r="H43" s="25"/>
      <c r="I43" s="25"/>
      <c r="J43" s="25"/>
      <c r="K43" s="25"/>
      <c r="L43" s="17"/>
      <c r="M43" s="18"/>
      <c r="N43" s="26"/>
      <c r="O43" s="18"/>
      <c r="P43" s="18"/>
      <c r="Q43" s="96"/>
      <c r="R43" s="96"/>
      <c r="S43" s="51"/>
    </row>
    <row r="44" spans="1:19" ht="16.5" customHeight="1">
      <c r="A44" s="24"/>
      <c r="B44" s="18"/>
      <c r="C44" s="19"/>
      <c r="D44" s="25"/>
      <c r="E44" s="25"/>
      <c r="F44" s="25"/>
      <c r="G44" s="25"/>
      <c r="H44" s="25"/>
      <c r="I44" s="25"/>
      <c r="J44" s="25"/>
      <c r="K44" s="25"/>
      <c r="L44" s="17"/>
      <c r="M44" s="18"/>
      <c r="N44" s="26"/>
      <c r="O44" s="18"/>
      <c r="P44" s="18"/>
      <c r="Q44" s="96"/>
      <c r="R44" s="96"/>
      <c r="S44" s="51"/>
    </row>
    <row r="45" spans="1:19" ht="16.5" customHeight="1">
      <c r="A45" s="24"/>
      <c r="B45" s="18"/>
      <c r="C45" s="19"/>
      <c r="D45" s="25"/>
      <c r="E45" s="25"/>
      <c r="F45" s="25"/>
      <c r="G45" s="25"/>
      <c r="H45" s="25"/>
      <c r="I45" s="25"/>
      <c r="J45" s="25"/>
      <c r="K45" s="25"/>
      <c r="L45" s="17"/>
      <c r="M45" s="18"/>
      <c r="N45" s="26"/>
      <c r="O45" s="18"/>
      <c r="P45" s="18"/>
      <c r="Q45" s="96"/>
      <c r="R45" s="96"/>
      <c r="S45" s="51"/>
    </row>
    <row r="46" spans="1:19" ht="16.5" customHeight="1">
      <c r="A46" s="24"/>
      <c r="B46" s="18"/>
      <c r="C46" s="19"/>
      <c r="D46" s="25"/>
      <c r="E46" s="25"/>
      <c r="F46" s="25"/>
      <c r="G46" s="25"/>
      <c r="H46" s="25"/>
      <c r="I46" s="25"/>
      <c r="J46" s="25"/>
      <c r="K46" s="25"/>
      <c r="L46" s="17"/>
      <c r="M46" s="18"/>
      <c r="N46" s="26"/>
      <c r="O46" s="18"/>
      <c r="P46" s="18"/>
      <c r="Q46" s="96"/>
      <c r="R46" s="96"/>
      <c r="S46" s="51"/>
    </row>
    <row r="47" spans="1:19" ht="16.5" customHeight="1">
      <c r="A47" s="24"/>
      <c r="B47" s="18"/>
      <c r="C47" s="19"/>
      <c r="D47" s="25"/>
      <c r="E47" s="25"/>
      <c r="F47" s="25"/>
      <c r="G47" s="25"/>
      <c r="H47" s="25"/>
      <c r="I47" s="25"/>
      <c r="J47" s="25"/>
      <c r="K47" s="25"/>
      <c r="L47" s="17"/>
      <c r="M47" s="18"/>
      <c r="N47" s="26"/>
      <c r="O47" s="18"/>
      <c r="P47" s="18"/>
      <c r="Q47" s="96"/>
      <c r="R47" s="96"/>
      <c r="S47" s="51"/>
    </row>
    <row r="48" spans="1:19" ht="16.5" customHeight="1">
      <c r="A48" s="24"/>
      <c r="B48" s="18"/>
      <c r="C48" s="19"/>
      <c r="D48" s="25"/>
      <c r="E48" s="25"/>
      <c r="F48" s="25"/>
      <c r="G48" s="25"/>
      <c r="H48" s="25"/>
      <c r="I48" s="25"/>
      <c r="J48" s="25"/>
      <c r="K48" s="25"/>
      <c r="L48" s="17"/>
      <c r="M48" s="18"/>
      <c r="N48" s="26"/>
      <c r="O48" s="18"/>
      <c r="P48" s="18"/>
      <c r="Q48" s="96"/>
      <c r="R48" s="96"/>
      <c r="S48" s="51"/>
    </row>
    <row r="49" spans="1:19" ht="16.5" customHeight="1">
      <c r="A49" s="24"/>
      <c r="B49" s="18"/>
      <c r="C49" s="19"/>
      <c r="D49" s="25"/>
      <c r="E49" s="25"/>
      <c r="F49" s="25"/>
      <c r="G49" s="25"/>
      <c r="H49" s="25"/>
      <c r="I49" s="25"/>
      <c r="J49" s="25"/>
      <c r="K49" s="25"/>
      <c r="L49" s="17"/>
      <c r="M49" s="18"/>
      <c r="N49" s="26"/>
      <c r="O49" s="18"/>
      <c r="P49" s="18"/>
      <c r="Q49" s="96"/>
      <c r="R49" s="96"/>
      <c r="S49" s="51"/>
    </row>
    <row r="50" spans="1:19" ht="16.5" customHeight="1">
      <c r="A50" s="24"/>
      <c r="B50" s="18"/>
      <c r="C50" s="19"/>
      <c r="D50" s="25"/>
      <c r="E50" s="25"/>
      <c r="F50" s="25"/>
      <c r="G50" s="25"/>
      <c r="H50" s="25"/>
      <c r="I50" s="25"/>
      <c r="J50" s="25"/>
      <c r="K50" s="25"/>
      <c r="L50" s="17"/>
      <c r="M50" s="18"/>
      <c r="N50" s="26"/>
      <c r="O50" s="18"/>
      <c r="P50" s="18"/>
      <c r="Q50" s="96"/>
      <c r="R50" s="96"/>
      <c r="S50" s="51"/>
    </row>
    <row r="51" spans="1:19" ht="16.5" customHeight="1">
      <c r="A51" s="24"/>
      <c r="B51" s="18"/>
      <c r="C51" s="19"/>
      <c r="D51" s="25"/>
      <c r="E51" s="25"/>
      <c r="F51" s="25"/>
      <c r="G51" s="25"/>
      <c r="H51" s="25"/>
      <c r="I51" s="25"/>
      <c r="J51" s="25"/>
      <c r="K51" s="25"/>
      <c r="L51" s="17"/>
      <c r="M51" s="18"/>
      <c r="N51" s="26"/>
      <c r="O51" s="18"/>
      <c r="P51" s="18"/>
      <c r="Q51" s="96"/>
      <c r="R51" s="96"/>
      <c r="S51" s="51"/>
    </row>
    <row r="52" spans="1:19" ht="16.5" customHeight="1">
      <c r="A52" s="24"/>
      <c r="B52" s="18"/>
      <c r="C52" s="19"/>
      <c r="D52" s="25"/>
      <c r="E52" s="25"/>
      <c r="F52" s="25"/>
      <c r="G52" s="25"/>
      <c r="H52" s="25"/>
      <c r="I52" s="25"/>
      <c r="J52" s="25"/>
      <c r="K52" s="25"/>
      <c r="L52" s="17"/>
      <c r="M52" s="18"/>
      <c r="N52" s="26"/>
      <c r="O52" s="18"/>
      <c r="P52" s="18"/>
      <c r="Q52" s="96"/>
      <c r="R52" s="96"/>
      <c r="S52" s="51"/>
    </row>
    <row r="53" spans="1:19" ht="16.5" customHeight="1">
      <c r="A53" s="24"/>
      <c r="B53" s="18"/>
      <c r="C53" s="19"/>
      <c r="D53" s="25"/>
      <c r="E53" s="25"/>
      <c r="F53" s="25"/>
      <c r="G53" s="25"/>
      <c r="H53" s="25"/>
      <c r="I53" s="25"/>
      <c r="J53" s="25"/>
      <c r="K53" s="25"/>
      <c r="L53" s="17"/>
      <c r="M53" s="18"/>
      <c r="N53" s="26"/>
      <c r="O53" s="18"/>
      <c r="P53" s="18"/>
      <c r="Q53" s="96"/>
      <c r="R53" s="96"/>
      <c r="S53" s="51"/>
    </row>
    <row r="54" spans="1:19" ht="16.5" customHeight="1">
      <c r="A54" s="24"/>
      <c r="B54" s="18"/>
      <c r="C54" s="19"/>
      <c r="D54" s="25"/>
      <c r="E54" s="25"/>
      <c r="F54" s="25"/>
      <c r="G54" s="25"/>
      <c r="H54" s="25"/>
      <c r="I54" s="25"/>
      <c r="J54" s="25"/>
      <c r="K54" s="25"/>
      <c r="L54" s="17"/>
      <c r="M54" s="18"/>
      <c r="N54" s="26"/>
      <c r="O54" s="18"/>
      <c r="P54" s="18"/>
      <c r="Q54" s="96"/>
      <c r="R54" s="96"/>
      <c r="S54" s="51"/>
    </row>
    <row r="55" spans="1:19" ht="16.5" customHeight="1">
      <c r="A55" s="24"/>
      <c r="B55" s="18"/>
      <c r="C55" s="19"/>
      <c r="D55" s="25"/>
      <c r="E55" s="25"/>
      <c r="F55" s="25"/>
      <c r="G55" s="25"/>
      <c r="H55" s="25"/>
      <c r="I55" s="25"/>
      <c r="J55" s="25"/>
      <c r="K55" s="25"/>
      <c r="L55" s="17"/>
      <c r="M55" s="18"/>
      <c r="N55" s="26"/>
      <c r="O55" s="18"/>
      <c r="P55" s="18"/>
      <c r="Q55" s="96"/>
      <c r="R55" s="96"/>
      <c r="S55" s="51"/>
    </row>
    <row r="56" spans="1:19" ht="16.5" customHeight="1">
      <c r="A56" s="24"/>
      <c r="B56" s="18"/>
      <c r="C56" s="19"/>
      <c r="D56" s="25"/>
      <c r="E56" s="25"/>
      <c r="F56" s="25"/>
      <c r="G56" s="25"/>
      <c r="H56" s="25"/>
      <c r="I56" s="25"/>
      <c r="J56" s="25"/>
      <c r="K56" s="25"/>
      <c r="L56" s="17"/>
      <c r="M56" s="18"/>
      <c r="N56" s="26"/>
      <c r="O56" s="18"/>
      <c r="P56" s="18"/>
      <c r="Q56" s="96"/>
      <c r="R56" s="96"/>
      <c r="S56" s="51"/>
    </row>
    <row r="57" spans="1:19" ht="16.5" customHeight="1">
      <c r="A57" s="24"/>
      <c r="B57" s="18"/>
      <c r="C57" s="19"/>
      <c r="D57" s="25"/>
      <c r="E57" s="25"/>
      <c r="F57" s="25"/>
      <c r="G57" s="25"/>
      <c r="H57" s="25"/>
      <c r="I57" s="25"/>
      <c r="J57" s="25"/>
      <c r="K57" s="25"/>
      <c r="L57" s="17"/>
      <c r="M57" s="18"/>
      <c r="N57" s="26"/>
      <c r="O57" s="18"/>
      <c r="P57" s="18"/>
      <c r="Q57" s="96"/>
      <c r="R57" s="96"/>
      <c r="S57" s="51"/>
    </row>
    <row r="58" spans="1:19" ht="16.5" customHeight="1">
      <c r="A58" s="24"/>
      <c r="B58" s="18"/>
      <c r="C58" s="19"/>
      <c r="D58" s="25"/>
      <c r="E58" s="25"/>
      <c r="F58" s="25"/>
      <c r="G58" s="25"/>
      <c r="H58" s="25"/>
      <c r="I58" s="25"/>
      <c r="J58" s="25"/>
      <c r="K58" s="25"/>
      <c r="L58" s="17"/>
      <c r="M58" s="18"/>
      <c r="N58" s="26"/>
      <c r="O58" s="18"/>
      <c r="P58" s="18"/>
      <c r="Q58" s="96"/>
      <c r="R58" s="96"/>
      <c r="S58" s="51"/>
    </row>
    <row r="59" spans="1:19" ht="16.5" customHeight="1">
      <c r="A59" s="24"/>
      <c r="B59" s="18"/>
      <c r="C59" s="19"/>
      <c r="D59" s="25"/>
      <c r="E59" s="25"/>
      <c r="F59" s="25"/>
      <c r="G59" s="25"/>
      <c r="H59" s="25"/>
      <c r="I59" s="25"/>
      <c r="J59" s="25"/>
      <c r="K59" s="25"/>
      <c r="L59" s="17"/>
      <c r="M59" s="18"/>
      <c r="N59" s="26"/>
      <c r="O59" s="18"/>
      <c r="P59" s="18"/>
      <c r="Q59" s="96"/>
      <c r="R59" s="96"/>
      <c r="S59" s="51"/>
    </row>
    <row r="60" spans="1:19" ht="16.5" customHeight="1">
      <c r="A60" s="24"/>
      <c r="B60" s="18"/>
      <c r="C60" s="19"/>
      <c r="D60" s="25"/>
      <c r="E60" s="25"/>
      <c r="F60" s="25"/>
      <c r="G60" s="25"/>
      <c r="H60" s="25"/>
      <c r="I60" s="25"/>
      <c r="J60" s="25"/>
      <c r="K60" s="25"/>
      <c r="L60" s="17"/>
      <c r="M60" s="18"/>
      <c r="N60" s="26"/>
      <c r="O60" s="18"/>
      <c r="P60" s="18"/>
      <c r="Q60" s="96"/>
      <c r="R60" s="96"/>
      <c r="S60" s="51"/>
    </row>
    <row r="61" spans="1:19" ht="16.5" customHeight="1">
      <c r="A61" s="24"/>
      <c r="B61" s="18"/>
      <c r="C61" s="19"/>
      <c r="D61" s="25"/>
      <c r="E61" s="25"/>
      <c r="F61" s="25"/>
      <c r="G61" s="25"/>
      <c r="H61" s="25"/>
      <c r="I61" s="25"/>
      <c r="J61" s="25"/>
      <c r="K61" s="25"/>
      <c r="L61" s="17"/>
      <c r="M61" s="18"/>
      <c r="N61" s="26"/>
      <c r="O61" s="18"/>
      <c r="P61" s="18"/>
      <c r="Q61" s="96"/>
      <c r="R61" s="96"/>
      <c r="S61" s="51"/>
    </row>
    <row r="62" spans="1:19" ht="16.5" customHeight="1">
      <c r="A62" s="24"/>
      <c r="B62" s="18"/>
      <c r="C62" s="19"/>
      <c r="D62" s="25"/>
      <c r="E62" s="25"/>
      <c r="F62" s="25"/>
      <c r="G62" s="25"/>
      <c r="H62" s="25"/>
      <c r="I62" s="25"/>
      <c r="J62" s="25"/>
      <c r="K62" s="25"/>
      <c r="L62" s="17"/>
      <c r="M62" s="18"/>
      <c r="N62" s="26"/>
      <c r="O62" s="18"/>
      <c r="P62" s="18"/>
      <c r="Q62" s="96"/>
      <c r="R62" s="96"/>
      <c r="S62" s="51"/>
    </row>
    <row r="63" spans="1:19" ht="16.5" customHeight="1">
      <c r="A63" s="24"/>
      <c r="B63" s="18"/>
      <c r="C63" s="19"/>
      <c r="D63" s="25"/>
      <c r="E63" s="25"/>
      <c r="F63" s="25"/>
      <c r="G63" s="25"/>
      <c r="H63" s="25"/>
      <c r="I63" s="25"/>
      <c r="J63" s="25"/>
      <c r="K63" s="25"/>
      <c r="L63" s="17"/>
      <c r="M63" s="18"/>
      <c r="N63" s="26"/>
      <c r="O63" s="18"/>
      <c r="P63" s="18"/>
      <c r="Q63" s="96"/>
      <c r="R63" s="96"/>
      <c r="S63" s="51"/>
    </row>
    <row r="64" spans="1:19" ht="16.5" customHeight="1">
      <c r="A64" s="24"/>
      <c r="B64" s="18"/>
      <c r="C64" s="19"/>
      <c r="D64" s="25"/>
      <c r="E64" s="25"/>
      <c r="F64" s="25"/>
      <c r="G64" s="25"/>
      <c r="H64" s="25"/>
      <c r="I64" s="25"/>
      <c r="J64" s="25"/>
      <c r="K64" s="25"/>
      <c r="L64" s="17"/>
      <c r="M64" s="18"/>
      <c r="N64" s="26"/>
      <c r="O64" s="18"/>
      <c r="P64" s="18"/>
      <c r="Q64" s="96"/>
      <c r="R64" s="96"/>
      <c r="S64" s="51"/>
    </row>
    <row r="65" spans="1:19" ht="16.5" customHeight="1">
      <c r="A65" s="24"/>
      <c r="B65" s="18"/>
      <c r="C65" s="19"/>
      <c r="D65" s="25"/>
      <c r="E65" s="25"/>
      <c r="F65" s="25"/>
      <c r="G65" s="25"/>
      <c r="H65" s="25"/>
      <c r="I65" s="25"/>
      <c r="J65" s="25"/>
      <c r="K65" s="25"/>
      <c r="L65" s="17"/>
      <c r="M65" s="18"/>
      <c r="N65" s="26"/>
      <c r="O65" s="18"/>
      <c r="P65" s="18"/>
      <c r="Q65" s="96"/>
      <c r="R65" s="96"/>
      <c r="S65" s="51"/>
    </row>
    <row r="66" spans="1:19" ht="16.5" customHeight="1">
      <c r="A66" s="24"/>
      <c r="B66" s="18"/>
      <c r="C66" s="19"/>
      <c r="D66" s="25"/>
      <c r="E66" s="25"/>
      <c r="F66" s="25"/>
      <c r="G66" s="25"/>
      <c r="H66" s="25"/>
      <c r="I66" s="25"/>
      <c r="J66" s="25"/>
      <c r="K66" s="25"/>
      <c r="L66" s="17"/>
      <c r="M66" s="18"/>
      <c r="N66" s="26"/>
      <c r="O66" s="18"/>
      <c r="P66" s="18"/>
      <c r="Q66" s="96"/>
      <c r="R66" s="96"/>
      <c r="S66" s="51"/>
    </row>
    <row r="67" spans="1:19" ht="16.5" customHeight="1">
      <c r="A67" s="24"/>
      <c r="B67" s="18"/>
      <c r="C67" s="19"/>
      <c r="D67" s="25"/>
      <c r="E67" s="25"/>
      <c r="F67" s="25"/>
      <c r="G67" s="25"/>
      <c r="H67" s="25"/>
      <c r="I67" s="25"/>
      <c r="J67" s="25"/>
      <c r="K67" s="25"/>
      <c r="L67" s="17"/>
      <c r="M67" s="18"/>
      <c r="N67" s="26"/>
      <c r="O67" s="18"/>
      <c r="P67" s="18"/>
      <c r="Q67" s="96"/>
      <c r="R67" s="96"/>
      <c r="S67" s="51"/>
    </row>
    <row r="68" spans="1:19" ht="16.5" customHeight="1">
      <c r="A68" s="24"/>
      <c r="B68" s="18"/>
      <c r="C68" s="19"/>
      <c r="D68" s="25"/>
      <c r="E68" s="25"/>
      <c r="F68" s="25"/>
      <c r="G68" s="25"/>
      <c r="H68" s="25"/>
      <c r="I68" s="25"/>
      <c r="J68" s="25"/>
      <c r="K68" s="25"/>
      <c r="L68" s="17"/>
      <c r="M68" s="18"/>
      <c r="N68" s="26"/>
      <c r="O68" s="18"/>
      <c r="P68" s="18"/>
      <c r="Q68" s="96"/>
      <c r="R68" s="96"/>
      <c r="S68" s="51"/>
    </row>
    <row r="69" spans="1:19" ht="16.5" customHeight="1">
      <c r="A69" s="24"/>
      <c r="B69" s="18"/>
      <c r="C69" s="19"/>
      <c r="D69" s="25"/>
      <c r="E69" s="25"/>
      <c r="F69" s="25"/>
      <c r="G69" s="25"/>
      <c r="H69" s="25"/>
      <c r="I69" s="25"/>
      <c r="J69" s="25"/>
      <c r="K69" s="25"/>
      <c r="L69" s="17"/>
      <c r="M69" s="18"/>
      <c r="N69" s="26"/>
      <c r="O69" s="18"/>
      <c r="P69" s="18"/>
      <c r="Q69" s="96"/>
      <c r="R69" s="96"/>
      <c r="S69" s="51"/>
    </row>
    <row r="70" spans="1:19" ht="16.5" customHeight="1">
      <c r="A70" s="24"/>
      <c r="B70" s="18"/>
      <c r="C70" s="19"/>
      <c r="D70" s="25"/>
      <c r="E70" s="25"/>
      <c r="F70" s="25"/>
      <c r="G70" s="25"/>
      <c r="H70" s="25"/>
      <c r="I70" s="25"/>
      <c r="J70" s="25"/>
      <c r="K70" s="25"/>
      <c r="L70" s="17"/>
      <c r="M70" s="18"/>
      <c r="N70" s="26"/>
      <c r="O70" s="18"/>
      <c r="P70" s="18"/>
      <c r="Q70" s="96"/>
      <c r="R70" s="96"/>
      <c r="S70" s="51"/>
    </row>
    <row r="71" spans="1:19" ht="16.5" customHeight="1">
      <c r="A71" s="24"/>
      <c r="B71" s="18"/>
      <c r="C71" s="19"/>
      <c r="D71" s="25"/>
      <c r="E71" s="25"/>
      <c r="F71" s="25"/>
      <c r="G71" s="25"/>
      <c r="H71" s="25"/>
      <c r="I71" s="25"/>
      <c r="J71" s="25"/>
      <c r="K71" s="25"/>
      <c r="L71" s="17"/>
      <c r="M71" s="18"/>
      <c r="N71" s="26"/>
      <c r="O71" s="18"/>
      <c r="P71" s="18"/>
      <c r="Q71" s="96"/>
      <c r="R71" s="96"/>
      <c r="S71" s="51"/>
    </row>
    <row r="72" spans="1:19" ht="16.5" customHeight="1">
      <c r="A72" s="24"/>
      <c r="B72" s="18"/>
      <c r="C72" s="19"/>
      <c r="D72" s="25"/>
      <c r="E72" s="25"/>
      <c r="F72" s="25"/>
      <c r="G72" s="25"/>
      <c r="H72" s="25"/>
      <c r="I72" s="25"/>
      <c r="J72" s="25"/>
      <c r="K72" s="25"/>
      <c r="L72" s="17"/>
      <c r="M72" s="18"/>
      <c r="N72" s="26"/>
      <c r="O72" s="18"/>
      <c r="P72" s="18"/>
      <c r="Q72" s="96"/>
      <c r="R72" s="96"/>
      <c r="S72" s="51"/>
    </row>
    <row r="73" spans="1:19" ht="16.5" customHeight="1">
      <c r="A73" s="24"/>
      <c r="B73" s="18"/>
      <c r="C73" s="19"/>
      <c r="D73" s="25"/>
      <c r="E73" s="25"/>
      <c r="F73" s="25"/>
      <c r="G73" s="25"/>
      <c r="H73" s="25"/>
      <c r="I73" s="25"/>
      <c r="J73" s="25"/>
      <c r="K73" s="25"/>
      <c r="L73" s="17"/>
      <c r="M73" s="18"/>
      <c r="N73" s="26"/>
      <c r="O73" s="18"/>
      <c r="P73" s="18"/>
      <c r="Q73" s="96"/>
      <c r="R73" s="96"/>
      <c r="S73" s="51"/>
    </row>
    <row r="74" spans="1:19" ht="16.5" customHeight="1">
      <c r="A74" s="24"/>
      <c r="B74" s="18"/>
      <c r="C74" s="19"/>
      <c r="D74" s="25"/>
      <c r="E74" s="25"/>
      <c r="F74" s="25"/>
      <c r="G74" s="25"/>
      <c r="H74" s="25"/>
      <c r="I74" s="25"/>
      <c r="J74" s="25"/>
      <c r="K74" s="25"/>
      <c r="L74" s="17"/>
      <c r="M74" s="18"/>
      <c r="N74" s="26"/>
      <c r="O74" s="18"/>
      <c r="P74" s="18"/>
      <c r="Q74" s="96"/>
      <c r="R74" s="96"/>
      <c r="S74" s="51"/>
    </row>
    <row r="75" spans="1:19" ht="16.5" customHeight="1">
      <c r="A75" s="24"/>
      <c r="B75" s="18"/>
      <c r="C75" s="19"/>
      <c r="D75" s="25"/>
      <c r="E75" s="25"/>
      <c r="F75" s="25"/>
      <c r="G75" s="25"/>
      <c r="H75" s="25"/>
      <c r="I75" s="25"/>
      <c r="J75" s="25"/>
      <c r="K75" s="25"/>
      <c r="L75" s="17"/>
      <c r="M75" s="18"/>
      <c r="N75" s="26"/>
      <c r="O75" s="18"/>
      <c r="P75" s="18"/>
      <c r="Q75" s="96"/>
      <c r="R75" s="96"/>
      <c r="S75" s="51"/>
    </row>
    <row r="76" spans="1:19" ht="16.5" customHeight="1">
      <c r="A76" s="24"/>
      <c r="B76" s="18"/>
      <c r="C76" s="19"/>
      <c r="D76" s="25"/>
      <c r="E76" s="25"/>
      <c r="F76" s="25"/>
      <c r="G76" s="25"/>
      <c r="H76" s="25"/>
      <c r="I76" s="25"/>
      <c r="J76" s="25"/>
      <c r="K76" s="25"/>
      <c r="L76" s="17"/>
      <c r="M76" s="18"/>
      <c r="N76" s="26"/>
      <c r="O76" s="18"/>
      <c r="P76" s="18"/>
      <c r="Q76" s="96"/>
      <c r="R76" s="96"/>
      <c r="S76" s="51"/>
    </row>
    <row r="77" spans="1:19" ht="16.5" customHeight="1">
      <c r="A77" s="24"/>
      <c r="B77" s="18"/>
      <c r="C77" s="19"/>
      <c r="D77" s="25"/>
      <c r="E77" s="25"/>
      <c r="F77" s="25"/>
      <c r="G77" s="25"/>
      <c r="H77" s="25"/>
      <c r="I77" s="25"/>
      <c r="J77" s="25"/>
      <c r="K77" s="25"/>
      <c r="L77" s="17"/>
      <c r="M77" s="18"/>
      <c r="N77" s="26"/>
      <c r="O77" s="18"/>
      <c r="P77" s="18"/>
      <c r="Q77" s="96"/>
      <c r="R77" s="96"/>
      <c r="S77" s="51"/>
    </row>
    <row r="78" spans="1:19" ht="16.5" customHeight="1">
      <c r="A78" s="24"/>
      <c r="B78" s="18"/>
      <c r="C78" s="19"/>
      <c r="D78" s="25"/>
      <c r="E78" s="25"/>
      <c r="F78" s="25"/>
      <c r="G78" s="25"/>
      <c r="H78" s="25"/>
      <c r="I78" s="25"/>
      <c r="J78" s="25"/>
      <c r="K78" s="25"/>
      <c r="L78" s="17"/>
      <c r="M78" s="18"/>
      <c r="N78" s="26"/>
      <c r="O78" s="18"/>
      <c r="P78" s="18"/>
      <c r="Q78" s="96"/>
      <c r="R78" s="96"/>
      <c r="S78" s="51"/>
    </row>
    <row r="79" spans="1:19" ht="16.5" customHeight="1">
      <c r="A79" s="24"/>
      <c r="B79" s="18"/>
      <c r="C79" s="19"/>
      <c r="D79" s="25"/>
      <c r="E79" s="25"/>
      <c r="F79" s="25"/>
      <c r="G79" s="25"/>
      <c r="H79" s="25"/>
      <c r="I79" s="25"/>
      <c r="J79" s="25"/>
      <c r="K79" s="25"/>
      <c r="L79" s="17"/>
      <c r="M79" s="18"/>
      <c r="N79" s="26"/>
      <c r="O79" s="18"/>
      <c r="P79" s="18"/>
      <c r="Q79" s="96"/>
      <c r="R79" s="96"/>
      <c r="S79" s="51"/>
    </row>
    <row r="80" spans="1:19" ht="16.5" customHeight="1">
      <c r="A80" s="24"/>
      <c r="B80" s="18"/>
      <c r="C80" s="19"/>
      <c r="D80" s="25"/>
      <c r="E80" s="25"/>
      <c r="F80" s="25"/>
      <c r="G80" s="25"/>
      <c r="H80" s="25"/>
      <c r="I80" s="25"/>
      <c r="J80" s="25"/>
      <c r="K80" s="25"/>
      <c r="L80" s="17"/>
      <c r="M80" s="18"/>
      <c r="N80" s="26"/>
      <c r="O80" s="18"/>
      <c r="P80" s="18"/>
      <c r="Q80" s="96"/>
      <c r="R80" s="96"/>
      <c r="S80" s="51"/>
    </row>
    <row r="81" spans="1:19" ht="16.5" customHeight="1">
      <c r="A81" s="24"/>
      <c r="B81" s="18"/>
      <c r="C81" s="19"/>
      <c r="D81" s="25"/>
      <c r="E81" s="25"/>
      <c r="F81" s="25"/>
      <c r="G81" s="25"/>
      <c r="H81" s="25"/>
      <c r="I81" s="25"/>
      <c r="J81" s="25"/>
      <c r="K81" s="25"/>
      <c r="L81" s="17"/>
      <c r="M81" s="18"/>
      <c r="N81" s="26"/>
      <c r="O81" s="18"/>
      <c r="P81" s="18"/>
      <c r="Q81" s="96"/>
      <c r="R81" s="96"/>
      <c r="S81" s="51"/>
    </row>
    <row r="82" spans="1:19" ht="16.5" customHeight="1">
      <c r="A82" s="24"/>
      <c r="B82" s="18"/>
      <c r="C82" s="19"/>
      <c r="D82" s="25"/>
      <c r="E82" s="25"/>
      <c r="F82" s="25"/>
      <c r="G82" s="25"/>
      <c r="H82" s="25"/>
      <c r="I82" s="25"/>
      <c r="J82" s="25"/>
      <c r="K82" s="25"/>
      <c r="L82" s="17"/>
      <c r="M82" s="18"/>
      <c r="N82" s="26"/>
      <c r="O82" s="18"/>
      <c r="P82" s="18"/>
      <c r="Q82" s="96"/>
      <c r="R82" s="96"/>
      <c r="S82" s="51"/>
    </row>
    <row r="83" spans="1:19" ht="16.5" customHeight="1">
      <c r="A83" s="24"/>
      <c r="B83" s="18"/>
      <c r="C83" s="19"/>
      <c r="D83" s="25"/>
      <c r="E83" s="25"/>
      <c r="F83" s="25"/>
      <c r="G83" s="25"/>
      <c r="H83" s="25"/>
      <c r="I83" s="25"/>
      <c r="J83" s="25"/>
      <c r="K83" s="25"/>
      <c r="L83" s="17"/>
      <c r="M83" s="18"/>
      <c r="N83" s="26"/>
      <c r="O83" s="18"/>
      <c r="P83" s="18"/>
      <c r="Q83" s="96"/>
      <c r="R83" s="96"/>
      <c r="S83" s="51"/>
    </row>
    <row r="84" spans="1:19" ht="16.5" customHeight="1">
      <c r="A84" s="24"/>
      <c r="B84" s="18"/>
      <c r="C84" s="19"/>
      <c r="D84" s="25"/>
      <c r="E84" s="25"/>
      <c r="F84" s="25"/>
      <c r="G84" s="25"/>
      <c r="H84" s="25"/>
      <c r="I84" s="25"/>
      <c r="J84" s="25"/>
      <c r="K84" s="25"/>
      <c r="L84" s="17"/>
      <c r="M84" s="18"/>
      <c r="N84" s="26"/>
      <c r="O84" s="18"/>
      <c r="P84" s="18"/>
      <c r="Q84" s="96"/>
      <c r="R84" s="96"/>
      <c r="S84" s="51"/>
    </row>
    <row r="85" spans="1:19" ht="16.5" customHeight="1">
      <c r="A85" s="24"/>
      <c r="B85" s="18"/>
      <c r="C85" s="19"/>
      <c r="D85" s="25"/>
      <c r="E85" s="25"/>
      <c r="F85" s="25"/>
      <c r="G85" s="25"/>
      <c r="H85" s="25"/>
      <c r="I85" s="25"/>
      <c r="J85" s="25"/>
      <c r="K85" s="25"/>
      <c r="L85" s="17"/>
      <c r="M85" s="18"/>
      <c r="N85" s="26"/>
      <c r="O85" s="18"/>
      <c r="P85" s="18"/>
      <c r="Q85" s="96"/>
      <c r="R85" s="96"/>
      <c r="S85" s="51"/>
    </row>
    <row r="86" spans="1:19" ht="16.5" customHeight="1">
      <c r="A86" s="24"/>
      <c r="B86" s="18"/>
      <c r="C86" s="19"/>
      <c r="D86" s="25"/>
      <c r="E86" s="25"/>
      <c r="F86" s="25"/>
      <c r="G86" s="25"/>
      <c r="H86" s="25"/>
      <c r="I86" s="25"/>
      <c r="J86" s="25"/>
      <c r="K86" s="25"/>
      <c r="L86" s="17"/>
      <c r="M86" s="18"/>
      <c r="N86" s="26"/>
      <c r="O86" s="18"/>
      <c r="P86" s="18"/>
      <c r="Q86" s="96"/>
      <c r="R86" s="96"/>
      <c r="S86" s="51"/>
    </row>
    <row r="87" spans="1:19" ht="16.5" customHeight="1">
      <c r="A87" s="24"/>
      <c r="B87" s="18"/>
      <c r="C87" s="19"/>
      <c r="D87" s="25"/>
      <c r="E87" s="25"/>
      <c r="F87" s="25"/>
      <c r="G87" s="25"/>
      <c r="H87" s="25"/>
      <c r="I87" s="25"/>
      <c r="J87" s="25"/>
      <c r="K87" s="25"/>
      <c r="L87" s="17"/>
      <c r="M87" s="18"/>
      <c r="N87" s="26"/>
      <c r="O87" s="18"/>
      <c r="P87" s="18"/>
      <c r="Q87" s="96"/>
      <c r="R87" s="96"/>
      <c r="S87" s="51"/>
    </row>
    <row r="88" spans="1:19" ht="16.5" customHeight="1">
      <c r="A88" s="24"/>
      <c r="B88" s="18"/>
      <c r="C88" s="19"/>
      <c r="D88" s="25"/>
      <c r="E88" s="25"/>
      <c r="F88" s="25"/>
      <c r="G88" s="25"/>
      <c r="H88" s="25"/>
      <c r="I88" s="25"/>
      <c r="J88" s="25"/>
      <c r="K88" s="25"/>
      <c r="L88" s="17"/>
      <c r="M88" s="18"/>
      <c r="N88" s="26"/>
      <c r="O88" s="18"/>
      <c r="P88" s="18"/>
      <c r="Q88" s="96"/>
      <c r="R88" s="96"/>
      <c r="S88" s="51"/>
    </row>
    <row r="89" spans="1:19" ht="16.5" customHeight="1">
      <c r="A89" s="24"/>
      <c r="B89" s="18"/>
      <c r="C89" s="19"/>
      <c r="D89" s="25"/>
      <c r="E89" s="25"/>
      <c r="F89" s="25"/>
      <c r="G89" s="25"/>
      <c r="H89" s="25"/>
      <c r="I89" s="25"/>
      <c r="J89" s="25"/>
      <c r="K89" s="25"/>
      <c r="L89" s="17"/>
      <c r="M89" s="18"/>
      <c r="N89" s="26"/>
      <c r="O89" s="18"/>
      <c r="P89" s="18"/>
      <c r="Q89" s="96"/>
      <c r="R89" s="96"/>
      <c r="S89" s="51"/>
    </row>
    <row r="90" spans="1:19" ht="16.5" customHeight="1">
      <c r="A90" s="24"/>
      <c r="B90" s="18"/>
      <c r="C90" s="19"/>
      <c r="D90" s="25"/>
      <c r="E90" s="25"/>
      <c r="F90" s="25"/>
      <c r="G90" s="25"/>
      <c r="H90" s="25"/>
      <c r="I90" s="25"/>
      <c r="J90" s="25"/>
      <c r="K90" s="25"/>
      <c r="L90" s="17"/>
      <c r="M90" s="18"/>
      <c r="N90" s="26"/>
      <c r="O90" s="18"/>
      <c r="P90" s="18"/>
      <c r="Q90" s="96"/>
      <c r="R90" s="96"/>
      <c r="S90" s="51"/>
    </row>
    <row r="91" spans="1:19" ht="16.5" customHeight="1">
      <c r="A91" s="24"/>
      <c r="B91" s="18"/>
      <c r="C91" s="19"/>
      <c r="D91" s="25"/>
      <c r="E91" s="25"/>
      <c r="F91" s="25"/>
      <c r="G91" s="25"/>
      <c r="H91" s="25"/>
      <c r="I91" s="25"/>
      <c r="J91" s="25"/>
      <c r="K91" s="25"/>
      <c r="L91" s="17"/>
      <c r="M91" s="18"/>
      <c r="N91" s="26"/>
      <c r="O91" s="18"/>
      <c r="P91" s="18"/>
      <c r="Q91" s="96"/>
      <c r="R91" s="96"/>
      <c r="S91" s="51"/>
    </row>
    <row r="92" spans="1:19" ht="16.5" customHeight="1">
      <c r="A92" s="24"/>
      <c r="B92" s="18"/>
      <c r="C92" s="19"/>
      <c r="D92" s="25"/>
      <c r="E92" s="25"/>
      <c r="F92" s="25"/>
      <c r="G92" s="25"/>
      <c r="H92" s="25"/>
      <c r="I92" s="25"/>
      <c r="J92" s="25"/>
      <c r="K92" s="25"/>
      <c r="L92" s="17"/>
      <c r="M92" s="18"/>
      <c r="N92" s="26"/>
      <c r="O92" s="18"/>
      <c r="P92" s="18"/>
      <c r="Q92" s="96"/>
      <c r="R92" s="96"/>
      <c r="S92" s="51"/>
    </row>
    <row r="93" spans="1:19" ht="16.5" customHeight="1">
      <c r="A93" s="24"/>
      <c r="B93" s="18"/>
      <c r="C93" s="19"/>
      <c r="D93" s="25"/>
      <c r="E93" s="25"/>
      <c r="F93" s="25"/>
      <c r="G93" s="25"/>
      <c r="H93" s="25"/>
      <c r="I93" s="25"/>
      <c r="J93" s="25"/>
      <c r="K93" s="25"/>
      <c r="L93" s="17"/>
      <c r="M93" s="18"/>
      <c r="N93" s="26"/>
      <c r="O93" s="18"/>
      <c r="P93" s="18"/>
      <c r="Q93" s="96"/>
      <c r="R93" s="96"/>
      <c r="S93" s="51"/>
    </row>
    <row r="94" spans="1:19" ht="16.5" customHeight="1">
      <c r="A94" s="24"/>
      <c r="B94" s="18"/>
      <c r="C94" s="19"/>
      <c r="D94" s="25"/>
      <c r="E94" s="25"/>
      <c r="F94" s="25"/>
      <c r="G94" s="25"/>
      <c r="H94" s="25"/>
      <c r="I94" s="25"/>
      <c r="J94" s="25"/>
      <c r="K94" s="25"/>
      <c r="L94" s="17"/>
      <c r="M94" s="18"/>
      <c r="N94" s="26"/>
      <c r="O94" s="18"/>
      <c r="P94" s="18"/>
      <c r="Q94" s="96"/>
      <c r="R94" s="96"/>
      <c r="S94" s="51"/>
    </row>
    <row r="95" spans="1:19" ht="16.5" customHeight="1">
      <c r="A95" s="24"/>
      <c r="B95" s="18"/>
      <c r="C95" s="19"/>
      <c r="D95" s="25"/>
      <c r="E95" s="25"/>
      <c r="F95" s="25"/>
      <c r="G95" s="25"/>
      <c r="H95" s="25"/>
      <c r="I95" s="25"/>
      <c r="J95" s="25"/>
      <c r="K95" s="25"/>
      <c r="L95" s="17"/>
      <c r="M95" s="18"/>
      <c r="N95" s="26"/>
      <c r="O95" s="18"/>
      <c r="P95" s="18"/>
      <c r="Q95" s="96"/>
      <c r="R95" s="96"/>
      <c r="S95" s="51"/>
    </row>
    <row r="96" spans="1:19" ht="16.5" customHeight="1">
      <c r="A96" s="24"/>
      <c r="B96" s="18"/>
      <c r="C96" s="19"/>
      <c r="D96" s="25"/>
      <c r="E96" s="25"/>
      <c r="F96" s="25"/>
      <c r="G96" s="25"/>
      <c r="H96" s="25"/>
      <c r="I96" s="25"/>
      <c r="J96" s="25"/>
      <c r="K96" s="25"/>
      <c r="L96" s="17"/>
      <c r="M96" s="18"/>
      <c r="N96" s="26"/>
      <c r="O96" s="18"/>
      <c r="P96" s="18"/>
      <c r="Q96" s="96"/>
      <c r="R96" s="96"/>
      <c r="S96" s="51"/>
    </row>
    <row r="97" spans="1:19" ht="16.5" customHeight="1">
      <c r="A97" s="24"/>
      <c r="B97" s="18"/>
      <c r="C97" s="19"/>
      <c r="D97" s="25"/>
      <c r="E97" s="25"/>
      <c r="F97" s="25"/>
      <c r="G97" s="25"/>
      <c r="H97" s="25"/>
      <c r="I97" s="25"/>
      <c r="J97" s="25"/>
      <c r="K97" s="25"/>
      <c r="L97" s="17"/>
      <c r="M97" s="18"/>
      <c r="N97" s="26"/>
      <c r="O97" s="18"/>
      <c r="P97" s="18"/>
      <c r="Q97" s="96"/>
      <c r="R97" s="96"/>
      <c r="S97" s="51"/>
    </row>
    <row r="98" spans="1:19" ht="16.5" customHeight="1">
      <c r="A98" s="24"/>
      <c r="B98" s="18"/>
      <c r="C98" s="19"/>
      <c r="D98" s="25"/>
      <c r="E98" s="25"/>
      <c r="F98" s="25"/>
      <c r="G98" s="25"/>
      <c r="H98" s="25"/>
      <c r="I98" s="25"/>
      <c r="J98" s="25"/>
      <c r="K98" s="25"/>
      <c r="L98" s="17"/>
      <c r="M98" s="18"/>
      <c r="N98" s="26"/>
      <c r="O98" s="18"/>
      <c r="P98" s="18"/>
      <c r="Q98" s="96"/>
      <c r="R98" s="96"/>
      <c r="S98" s="51"/>
    </row>
    <row r="99" spans="1:19" ht="16.5" customHeight="1">
      <c r="A99" s="24"/>
      <c r="B99" s="18"/>
      <c r="C99" s="19"/>
      <c r="D99" s="25"/>
      <c r="E99" s="25"/>
      <c r="F99" s="25"/>
      <c r="G99" s="25"/>
      <c r="H99" s="25"/>
      <c r="I99" s="25"/>
      <c r="J99" s="25"/>
      <c r="K99" s="25"/>
      <c r="L99" s="17"/>
      <c r="M99" s="18"/>
      <c r="N99" s="26"/>
      <c r="O99" s="18"/>
      <c r="P99" s="18"/>
      <c r="Q99" s="96"/>
      <c r="R99" s="96"/>
      <c r="S99" s="51"/>
    </row>
    <row r="100" spans="1:19" ht="16.5" customHeight="1">
      <c r="A100" s="24"/>
      <c r="B100" s="18"/>
      <c r="C100" s="19"/>
      <c r="D100" s="25"/>
      <c r="E100" s="25"/>
      <c r="F100" s="25"/>
      <c r="G100" s="25"/>
      <c r="H100" s="25"/>
      <c r="I100" s="25"/>
      <c r="J100" s="25"/>
      <c r="K100" s="25"/>
      <c r="L100" s="17"/>
      <c r="M100" s="18"/>
      <c r="N100" s="26"/>
      <c r="O100" s="18"/>
      <c r="P100" s="18"/>
      <c r="Q100" s="96"/>
      <c r="R100" s="96"/>
      <c r="S100" s="51"/>
    </row>
    <row r="101" spans="1:19" ht="16.5" customHeight="1">
      <c r="A101" s="24"/>
      <c r="B101" s="18"/>
      <c r="C101" s="19"/>
      <c r="D101" s="25"/>
      <c r="E101" s="25"/>
      <c r="F101" s="25"/>
      <c r="G101" s="25"/>
      <c r="H101" s="25"/>
      <c r="I101" s="25"/>
      <c r="J101" s="25"/>
      <c r="K101" s="25"/>
      <c r="L101" s="17"/>
      <c r="M101" s="18"/>
      <c r="N101" s="26"/>
      <c r="O101" s="18"/>
      <c r="P101" s="18"/>
      <c r="Q101" s="96"/>
      <c r="R101" s="96"/>
      <c r="S101" s="51"/>
    </row>
    <row r="102" spans="1:19" ht="16.5" customHeight="1">
      <c r="A102" s="24"/>
      <c r="B102" s="18"/>
      <c r="C102" s="19"/>
      <c r="D102" s="25"/>
      <c r="E102" s="25"/>
      <c r="F102" s="25"/>
      <c r="G102" s="25"/>
      <c r="H102" s="25"/>
      <c r="I102" s="25"/>
      <c r="J102" s="25"/>
      <c r="K102" s="25"/>
      <c r="L102" s="17"/>
      <c r="M102" s="18"/>
      <c r="N102" s="26"/>
      <c r="O102" s="18"/>
      <c r="P102" s="18"/>
      <c r="Q102" s="96"/>
      <c r="R102" s="96"/>
      <c r="S102" s="51"/>
    </row>
    <row r="103" spans="1:19" ht="16.5" customHeight="1">
      <c r="A103" s="24"/>
      <c r="B103" s="18"/>
      <c r="C103" s="19"/>
      <c r="D103" s="25"/>
      <c r="E103" s="25"/>
      <c r="F103" s="25"/>
      <c r="G103" s="25"/>
      <c r="H103" s="25"/>
      <c r="I103" s="25"/>
      <c r="J103" s="25"/>
      <c r="K103" s="25"/>
      <c r="L103" s="17"/>
      <c r="M103" s="18"/>
      <c r="N103" s="26"/>
      <c r="O103" s="18"/>
      <c r="P103" s="18"/>
      <c r="Q103" s="96"/>
      <c r="R103" s="96"/>
      <c r="S103" s="51"/>
    </row>
    <row r="104" spans="1:19" ht="16.5" customHeight="1">
      <c r="A104" s="24"/>
      <c r="B104" s="18"/>
      <c r="C104" s="19"/>
      <c r="D104" s="25"/>
      <c r="E104" s="25"/>
      <c r="F104" s="25"/>
      <c r="G104" s="25"/>
      <c r="H104" s="25"/>
      <c r="I104" s="25"/>
      <c r="J104" s="25"/>
      <c r="K104" s="25"/>
      <c r="L104" s="17"/>
      <c r="M104" s="18"/>
      <c r="N104" s="26"/>
      <c r="O104" s="18"/>
      <c r="P104" s="18"/>
      <c r="Q104" s="96"/>
      <c r="R104" s="96"/>
      <c r="S104" s="51"/>
    </row>
    <row r="105" spans="1:19" ht="16.5" customHeight="1">
      <c r="A105" s="24"/>
      <c r="B105" s="18"/>
      <c r="C105" s="19"/>
      <c r="D105" s="25"/>
      <c r="E105" s="25"/>
      <c r="F105" s="25"/>
      <c r="G105" s="25"/>
      <c r="H105" s="25"/>
      <c r="I105" s="25"/>
      <c r="J105" s="25"/>
      <c r="K105" s="25"/>
      <c r="L105" s="17"/>
      <c r="M105" s="18"/>
      <c r="N105" s="26"/>
      <c r="O105" s="18"/>
      <c r="P105" s="18"/>
      <c r="Q105" s="96"/>
      <c r="R105" s="96"/>
      <c r="S105" s="51"/>
    </row>
    <row r="106" spans="1:19" ht="16.5" customHeight="1">
      <c r="A106" s="24"/>
      <c r="B106" s="18"/>
      <c r="C106" s="19"/>
      <c r="D106" s="25"/>
      <c r="E106" s="25"/>
      <c r="F106" s="25"/>
      <c r="G106" s="25"/>
      <c r="H106" s="25"/>
      <c r="I106" s="25"/>
      <c r="J106" s="25"/>
      <c r="K106" s="25"/>
      <c r="L106" s="17"/>
      <c r="M106" s="18"/>
      <c r="N106" s="26"/>
      <c r="O106" s="18"/>
      <c r="P106" s="18"/>
      <c r="Q106" s="96"/>
      <c r="R106" s="96"/>
      <c r="S106" s="51"/>
    </row>
    <row r="107" spans="1:19" ht="16.5" customHeight="1">
      <c r="A107" s="24"/>
      <c r="B107" s="18"/>
      <c r="C107" s="19"/>
      <c r="D107" s="25"/>
      <c r="E107" s="25"/>
      <c r="F107" s="25"/>
      <c r="G107" s="25"/>
      <c r="H107" s="25"/>
      <c r="I107" s="25"/>
      <c r="J107" s="25"/>
      <c r="K107" s="25"/>
      <c r="L107" s="17"/>
      <c r="M107" s="18"/>
      <c r="N107" s="26"/>
      <c r="O107" s="18"/>
      <c r="P107" s="18"/>
      <c r="Q107" s="96"/>
      <c r="R107" s="96"/>
      <c r="S107" s="51"/>
    </row>
    <row r="108" spans="1:19" ht="16.5" customHeight="1">
      <c r="A108" s="24"/>
      <c r="B108" s="18"/>
      <c r="C108" s="19"/>
      <c r="D108" s="25"/>
      <c r="E108" s="25"/>
      <c r="F108" s="25"/>
      <c r="G108" s="25"/>
      <c r="H108" s="25"/>
      <c r="I108" s="25"/>
      <c r="J108" s="25"/>
      <c r="K108" s="25"/>
      <c r="L108" s="17"/>
      <c r="M108" s="18"/>
      <c r="N108" s="26"/>
      <c r="O108" s="18"/>
      <c r="P108" s="18"/>
      <c r="Q108" s="96"/>
      <c r="R108" s="96"/>
      <c r="S108" s="51"/>
    </row>
    <row r="109" spans="1:19" ht="16.5" customHeight="1">
      <c r="A109" s="24"/>
      <c r="B109" s="18"/>
      <c r="C109" s="19"/>
      <c r="D109" s="25"/>
      <c r="E109" s="25"/>
      <c r="F109" s="25"/>
      <c r="G109" s="25"/>
      <c r="H109" s="25"/>
      <c r="I109" s="25"/>
      <c r="J109" s="25"/>
      <c r="K109" s="25"/>
      <c r="L109" s="17"/>
      <c r="M109" s="18"/>
      <c r="N109" s="26"/>
      <c r="O109" s="18"/>
      <c r="P109" s="18"/>
      <c r="Q109" s="96"/>
      <c r="R109" s="96"/>
      <c r="S109" s="51"/>
    </row>
    <row r="110" spans="1:19" ht="16.5" customHeight="1">
      <c r="A110" s="24"/>
      <c r="B110" s="18"/>
      <c r="C110" s="19"/>
      <c r="D110" s="25"/>
      <c r="E110" s="25"/>
      <c r="F110" s="25"/>
      <c r="G110" s="25"/>
      <c r="H110" s="25"/>
      <c r="I110" s="25"/>
      <c r="J110" s="25"/>
      <c r="K110" s="25"/>
      <c r="L110" s="17"/>
      <c r="M110" s="18"/>
      <c r="N110" s="26"/>
      <c r="O110" s="18"/>
      <c r="P110" s="18"/>
      <c r="Q110" s="96"/>
      <c r="R110" s="96"/>
      <c r="S110" s="51"/>
    </row>
    <row r="111" spans="1:19" ht="16.5" customHeight="1">
      <c r="A111" s="24"/>
      <c r="B111" s="18"/>
      <c r="C111" s="19"/>
      <c r="D111" s="25"/>
      <c r="E111" s="25"/>
      <c r="F111" s="25"/>
      <c r="G111" s="25"/>
      <c r="H111" s="25"/>
      <c r="I111" s="25"/>
      <c r="J111" s="25"/>
      <c r="K111" s="25"/>
      <c r="L111" s="17"/>
      <c r="M111" s="18"/>
      <c r="N111" s="26"/>
      <c r="O111" s="18"/>
      <c r="P111" s="18"/>
      <c r="Q111" s="96"/>
      <c r="R111" s="96"/>
      <c r="S111" s="51"/>
    </row>
    <row r="112" spans="1:19" ht="16.5" customHeight="1">
      <c r="A112" s="24"/>
      <c r="B112" s="18"/>
      <c r="C112" s="19"/>
      <c r="D112" s="25"/>
      <c r="E112" s="25"/>
      <c r="F112" s="25"/>
      <c r="G112" s="25"/>
      <c r="H112" s="25"/>
      <c r="I112" s="25"/>
      <c r="J112" s="25"/>
      <c r="K112" s="25"/>
      <c r="L112" s="17"/>
      <c r="M112" s="18"/>
      <c r="N112" s="26"/>
      <c r="O112" s="18"/>
      <c r="P112" s="18"/>
      <c r="Q112" s="96"/>
      <c r="R112" s="96"/>
      <c r="S112" s="51"/>
    </row>
    <row r="113" spans="1:19" ht="16.5" customHeight="1">
      <c r="A113" s="24"/>
      <c r="B113" s="18"/>
      <c r="C113" s="19"/>
      <c r="D113" s="25"/>
      <c r="E113" s="25"/>
      <c r="F113" s="25"/>
      <c r="G113" s="25"/>
      <c r="H113" s="25"/>
      <c r="I113" s="25"/>
      <c r="J113" s="25"/>
      <c r="K113" s="25"/>
      <c r="L113" s="17"/>
      <c r="M113" s="18"/>
      <c r="N113" s="26"/>
      <c r="O113" s="18"/>
      <c r="P113" s="18"/>
      <c r="Q113" s="96"/>
      <c r="R113" s="96"/>
      <c r="S113" s="51"/>
    </row>
    <row r="114" spans="1:19" ht="16.5" customHeight="1">
      <c r="A114" s="24"/>
      <c r="B114" s="18"/>
      <c r="C114" s="19"/>
      <c r="D114" s="25"/>
      <c r="E114" s="25"/>
      <c r="F114" s="25"/>
      <c r="G114" s="25"/>
      <c r="H114" s="25"/>
      <c r="I114" s="25"/>
      <c r="J114" s="25"/>
      <c r="K114" s="25"/>
      <c r="L114" s="17"/>
      <c r="M114" s="18"/>
      <c r="N114" s="26"/>
      <c r="O114" s="18"/>
      <c r="P114" s="18"/>
      <c r="Q114" s="96"/>
      <c r="R114" s="96"/>
      <c r="S114" s="51"/>
    </row>
    <row r="115" spans="1:19" ht="16.5" customHeight="1">
      <c r="A115" s="24"/>
      <c r="B115" s="18"/>
      <c r="C115" s="19"/>
      <c r="D115" s="25"/>
      <c r="E115" s="25"/>
      <c r="F115" s="25"/>
      <c r="G115" s="25"/>
      <c r="H115" s="25"/>
      <c r="I115" s="25"/>
      <c r="J115" s="25"/>
      <c r="K115" s="25"/>
      <c r="L115" s="17"/>
      <c r="M115" s="18"/>
      <c r="N115" s="26"/>
      <c r="O115" s="18"/>
      <c r="P115" s="18"/>
      <c r="Q115" s="96"/>
      <c r="R115" s="96"/>
      <c r="S115" s="51"/>
    </row>
    <row r="116" spans="1:19" ht="16.5" customHeight="1">
      <c r="A116" s="24"/>
      <c r="B116" s="18"/>
      <c r="C116" s="19"/>
      <c r="D116" s="25"/>
      <c r="E116" s="25"/>
      <c r="F116" s="25"/>
      <c r="G116" s="25"/>
      <c r="H116" s="25"/>
      <c r="I116" s="25"/>
      <c r="J116" s="25"/>
      <c r="K116" s="25"/>
      <c r="L116" s="17"/>
      <c r="M116" s="18"/>
      <c r="N116" s="26"/>
      <c r="O116" s="18"/>
      <c r="P116" s="18"/>
      <c r="Q116" s="96"/>
      <c r="R116" s="96"/>
      <c r="S116" s="51"/>
    </row>
    <row r="117" spans="1:19" ht="16.5" customHeight="1">
      <c r="A117" s="24"/>
      <c r="B117" s="18"/>
      <c r="C117" s="19"/>
      <c r="D117" s="25"/>
      <c r="E117" s="25"/>
      <c r="F117" s="25"/>
      <c r="G117" s="25"/>
      <c r="H117" s="25"/>
      <c r="I117" s="25"/>
      <c r="J117" s="25"/>
      <c r="K117" s="25"/>
      <c r="L117" s="17"/>
      <c r="M117" s="18"/>
      <c r="N117" s="26"/>
      <c r="O117" s="18"/>
      <c r="P117" s="18"/>
      <c r="Q117" s="96"/>
      <c r="R117" s="96"/>
      <c r="S117" s="51"/>
    </row>
    <row r="118" spans="1:19" ht="16.5" customHeight="1">
      <c r="A118" s="24"/>
      <c r="B118" s="18"/>
      <c r="C118" s="19"/>
      <c r="D118" s="25"/>
      <c r="E118" s="25"/>
      <c r="F118" s="25"/>
      <c r="G118" s="25"/>
      <c r="H118" s="25"/>
      <c r="I118" s="25"/>
      <c r="J118" s="25"/>
      <c r="K118" s="25"/>
      <c r="L118" s="17"/>
      <c r="M118" s="18"/>
      <c r="N118" s="26"/>
      <c r="O118" s="18"/>
      <c r="P118" s="18"/>
      <c r="Q118" s="96"/>
      <c r="R118" s="96"/>
      <c r="S118" s="51"/>
    </row>
    <row r="119" spans="1:19" ht="16.5" customHeight="1">
      <c r="A119" s="24"/>
      <c r="B119" s="18"/>
      <c r="C119" s="19"/>
      <c r="D119" s="25"/>
      <c r="E119" s="25"/>
      <c r="F119" s="25"/>
      <c r="G119" s="25"/>
      <c r="H119" s="25"/>
      <c r="I119" s="25"/>
      <c r="J119" s="25"/>
      <c r="K119" s="25"/>
      <c r="L119" s="17"/>
      <c r="M119" s="18"/>
      <c r="N119" s="26"/>
      <c r="O119" s="18"/>
      <c r="P119" s="18"/>
      <c r="Q119" s="96"/>
      <c r="R119" s="96"/>
      <c r="S119" s="51"/>
    </row>
    <row r="120" spans="1:19" ht="16.5" customHeight="1">
      <c r="A120" s="24"/>
      <c r="B120" s="18"/>
      <c r="C120" s="19"/>
      <c r="D120" s="25"/>
      <c r="E120" s="25"/>
      <c r="F120" s="25"/>
      <c r="G120" s="25"/>
      <c r="H120" s="25"/>
      <c r="I120" s="25"/>
      <c r="J120" s="25"/>
      <c r="K120" s="25"/>
      <c r="L120" s="17"/>
      <c r="M120" s="18"/>
      <c r="N120" s="26"/>
      <c r="O120" s="18"/>
      <c r="P120" s="18"/>
      <c r="Q120" s="96"/>
      <c r="R120" s="96"/>
      <c r="S120" s="51"/>
    </row>
    <row r="121" spans="1:19" ht="16.5" customHeight="1">
      <c r="A121" s="24"/>
      <c r="B121" s="18"/>
      <c r="C121" s="19"/>
      <c r="D121" s="25"/>
      <c r="E121" s="25"/>
      <c r="F121" s="25"/>
      <c r="G121" s="25"/>
      <c r="H121" s="25"/>
      <c r="I121" s="25"/>
      <c r="J121" s="25"/>
      <c r="K121" s="25"/>
      <c r="L121" s="17"/>
      <c r="M121" s="18"/>
      <c r="N121" s="26"/>
      <c r="O121" s="18"/>
      <c r="P121" s="18"/>
      <c r="Q121" s="96"/>
      <c r="R121" s="96"/>
      <c r="S121" s="51"/>
    </row>
    <row r="122" spans="1:19" ht="16.5" customHeight="1">
      <c r="A122" s="24"/>
      <c r="B122" s="18"/>
      <c r="C122" s="19"/>
      <c r="D122" s="25"/>
      <c r="E122" s="25"/>
      <c r="F122" s="25"/>
      <c r="G122" s="25"/>
      <c r="H122" s="25"/>
      <c r="I122" s="25"/>
      <c r="J122" s="25"/>
      <c r="K122" s="25"/>
      <c r="L122" s="17"/>
      <c r="M122" s="18"/>
      <c r="N122" s="26"/>
      <c r="O122" s="18"/>
      <c r="P122" s="18"/>
      <c r="Q122" s="96"/>
      <c r="R122" s="96"/>
      <c r="S122" s="51"/>
    </row>
    <row r="123" spans="1:19" ht="16.5" customHeight="1">
      <c r="A123" s="24"/>
      <c r="B123" s="18"/>
      <c r="C123" s="19"/>
      <c r="D123" s="25"/>
      <c r="E123" s="25"/>
      <c r="F123" s="25"/>
      <c r="G123" s="25"/>
      <c r="H123" s="25"/>
      <c r="I123" s="25"/>
      <c r="J123" s="25"/>
      <c r="K123" s="25"/>
      <c r="L123" s="17"/>
      <c r="M123" s="18"/>
      <c r="N123" s="26"/>
      <c r="O123" s="18"/>
      <c r="P123" s="18"/>
      <c r="Q123" s="96"/>
      <c r="R123" s="96"/>
      <c r="S123" s="51"/>
    </row>
    <row r="124" spans="1:19" ht="16.5" customHeight="1">
      <c r="A124" s="24"/>
      <c r="B124" s="18"/>
      <c r="C124" s="19"/>
      <c r="D124" s="25"/>
      <c r="E124" s="25"/>
      <c r="F124" s="25"/>
      <c r="G124" s="25"/>
      <c r="H124" s="25"/>
      <c r="I124" s="25"/>
      <c r="J124" s="25"/>
      <c r="K124" s="25"/>
      <c r="L124" s="17"/>
      <c r="M124" s="18"/>
      <c r="N124" s="26"/>
      <c r="O124" s="18"/>
      <c r="P124" s="18"/>
      <c r="Q124" s="96"/>
      <c r="R124" s="96"/>
      <c r="S124" s="51"/>
    </row>
    <row r="125" spans="1:19" ht="16.5" customHeight="1">
      <c r="A125" s="24"/>
      <c r="B125" s="18"/>
      <c r="C125" s="19"/>
      <c r="D125" s="25"/>
      <c r="E125" s="25"/>
      <c r="F125" s="25"/>
      <c r="G125" s="25"/>
      <c r="H125" s="25"/>
      <c r="I125" s="25"/>
      <c r="J125" s="25"/>
      <c r="K125" s="25"/>
      <c r="L125" s="17"/>
      <c r="M125" s="18"/>
      <c r="N125" s="26"/>
      <c r="O125" s="18"/>
      <c r="P125" s="18"/>
      <c r="Q125" s="96"/>
      <c r="R125" s="96"/>
      <c r="S125" s="51"/>
    </row>
    <row r="126" spans="1:19" ht="16.5" customHeight="1">
      <c r="A126" s="24"/>
      <c r="B126" s="18"/>
      <c r="C126" s="19"/>
      <c r="D126" s="25"/>
      <c r="E126" s="25"/>
      <c r="F126" s="25"/>
      <c r="G126" s="25"/>
      <c r="H126" s="25"/>
      <c r="I126" s="25"/>
      <c r="J126" s="25"/>
      <c r="K126" s="25"/>
      <c r="L126" s="17"/>
      <c r="M126" s="18"/>
      <c r="N126" s="26"/>
      <c r="O126" s="18"/>
      <c r="P126" s="18"/>
      <c r="Q126" s="96"/>
      <c r="R126" s="96"/>
      <c r="S126" s="51"/>
    </row>
    <row r="127" spans="1:19" ht="16.5" customHeight="1">
      <c r="A127" s="24"/>
      <c r="B127" s="18"/>
      <c r="C127" s="19"/>
      <c r="D127" s="25"/>
      <c r="E127" s="25"/>
      <c r="F127" s="25"/>
      <c r="G127" s="25"/>
      <c r="H127" s="25"/>
      <c r="I127" s="25"/>
      <c r="J127" s="25"/>
      <c r="K127" s="25"/>
      <c r="L127" s="17"/>
      <c r="M127" s="18"/>
      <c r="N127" s="26"/>
      <c r="O127" s="18"/>
      <c r="P127" s="18"/>
      <c r="Q127" s="96"/>
      <c r="R127" s="96"/>
      <c r="S127" s="51"/>
    </row>
    <row r="128" spans="1:19" ht="16.5" customHeight="1">
      <c r="A128" s="24"/>
      <c r="B128" s="18"/>
      <c r="C128" s="19"/>
      <c r="D128" s="25"/>
      <c r="E128" s="25"/>
      <c r="F128" s="25"/>
      <c r="G128" s="25"/>
      <c r="H128" s="25"/>
      <c r="I128" s="25"/>
      <c r="J128" s="25"/>
      <c r="K128" s="25"/>
      <c r="L128" s="17"/>
      <c r="M128" s="18"/>
      <c r="N128" s="26"/>
      <c r="O128" s="18"/>
      <c r="P128" s="18"/>
      <c r="Q128" s="96"/>
      <c r="R128" s="96"/>
      <c r="S128" s="51"/>
    </row>
    <row r="129" spans="1:19" ht="16.5" customHeight="1">
      <c r="A129" s="24"/>
      <c r="B129" s="18"/>
      <c r="C129" s="19"/>
      <c r="D129" s="25"/>
      <c r="E129" s="25"/>
      <c r="F129" s="25"/>
      <c r="G129" s="25"/>
      <c r="H129" s="25"/>
      <c r="I129" s="25"/>
      <c r="J129" s="25"/>
      <c r="K129" s="25"/>
      <c r="L129" s="17"/>
      <c r="M129" s="18"/>
      <c r="N129" s="26"/>
      <c r="O129" s="18"/>
      <c r="P129" s="18"/>
      <c r="Q129" s="96"/>
      <c r="R129" s="96"/>
      <c r="S129" s="51"/>
    </row>
    <row r="130" spans="1:19" ht="16.5" customHeight="1">
      <c r="A130" s="24"/>
      <c r="B130" s="18"/>
      <c r="C130" s="19"/>
      <c r="D130" s="25"/>
      <c r="E130" s="25"/>
      <c r="F130" s="25"/>
      <c r="G130" s="25"/>
      <c r="H130" s="25"/>
      <c r="I130" s="25"/>
      <c r="J130" s="25"/>
      <c r="K130" s="25"/>
      <c r="L130" s="17"/>
      <c r="M130" s="18"/>
      <c r="N130" s="26"/>
      <c r="O130" s="18"/>
      <c r="P130" s="18"/>
      <c r="Q130" s="96"/>
      <c r="R130" s="96"/>
      <c r="S130" s="51"/>
    </row>
    <row r="131" spans="1:19" ht="16.5" customHeight="1">
      <c r="A131" s="24"/>
      <c r="B131" s="18"/>
      <c r="C131" s="19"/>
      <c r="D131" s="25"/>
      <c r="E131" s="25"/>
      <c r="F131" s="25"/>
      <c r="G131" s="25"/>
      <c r="H131" s="25"/>
      <c r="I131" s="25"/>
      <c r="J131" s="25"/>
      <c r="K131" s="25"/>
      <c r="L131" s="17"/>
      <c r="M131" s="18"/>
      <c r="N131" s="26"/>
      <c r="O131" s="18"/>
      <c r="P131" s="18"/>
      <c r="Q131" s="96"/>
      <c r="R131" s="96"/>
      <c r="S131" s="51"/>
    </row>
    <row r="132" spans="1:19" ht="16.5" customHeight="1">
      <c r="A132" s="24"/>
      <c r="B132" s="18"/>
      <c r="C132" s="19"/>
      <c r="D132" s="25"/>
      <c r="E132" s="25"/>
      <c r="F132" s="25"/>
      <c r="G132" s="25"/>
      <c r="H132" s="25"/>
      <c r="I132" s="25"/>
      <c r="J132" s="25"/>
      <c r="K132" s="25"/>
      <c r="L132" s="17"/>
      <c r="M132" s="18"/>
      <c r="N132" s="26"/>
      <c r="O132" s="18"/>
      <c r="P132" s="18"/>
      <c r="Q132" s="96"/>
      <c r="R132" s="96"/>
      <c r="S132" s="51"/>
    </row>
    <row r="133" spans="1:19" ht="16.5" customHeight="1">
      <c r="A133" s="24"/>
      <c r="B133" s="18"/>
      <c r="C133" s="19"/>
      <c r="D133" s="25"/>
      <c r="E133" s="25"/>
      <c r="F133" s="25"/>
      <c r="G133" s="25"/>
      <c r="H133" s="25"/>
      <c r="I133" s="25"/>
      <c r="J133" s="25"/>
      <c r="K133" s="25"/>
      <c r="L133" s="17"/>
      <c r="M133" s="18"/>
      <c r="N133" s="26"/>
      <c r="O133" s="18"/>
      <c r="P133" s="18"/>
      <c r="Q133" s="96"/>
      <c r="R133" s="96"/>
      <c r="S133" s="51"/>
    </row>
    <row r="134" spans="1:19" ht="16.5" customHeight="1">
      <c r="A134" s="24"/>
      <c r="B134" s="18"/>
      <c r="C134" s="19"/>
      <c r="D134" s="25"/>
      <c r="E134" s="25"/>
      <c r="F134" s="25"/>
      <c r="G134" s="25"/>
      <c r="H134" s="25"/>
      <c r="I134" s="25"/>
      <c r="J134" s="25"/>
      <c r="K134" s="25"/>
      <c r="L134" s="17"/>
      <c r="M134" s="18"/>
      <c r="N134" s="26"/>
      <c r="O134" s="18"/>
      <c r="P134" s="18"/>
      <c r="Q134" s="96"/>
      <c r="R134" s="96"/>
      <c r="S134" s="51"/>
    </row>
    <row r="135" spans="1:19" ht="16.5" customHeight="1">
      <c r="A135" s="24"/>
      <c r="B135" s="18"/>
      <c r="C135" s="19"/>
      <c r="D135" s="25"/>
      <c r="E135" s="25"/>
      <c r="F135" s="25"/>
      <c r="G135" s="25"/>
      <c r="H135" s="25"/>
      <c r="I135" s="25"/>
      <c r="J135" s="25"/>
      <c r="K135" s="25"/>
      <c r="L135" s="17"/>
      <c r="M135" s="18"/>
      <c r="N135" s="26"/>
      <c r="O135" s="18"/>
      <c r="P135" s="18"/>
      <c r="Q135" s="96"/>
      <c r="R135" s="96"/>
      <c r="S135" s="51"/>
    </row>
    <row r="136" spans="1:19" ht="16.5" customHeight="1">
      <c r="A136" s="24"/>
      <c r="B136" s="18"/>
      <c r="C136" s="19"/>
      <c r="D136" s="25"/>
      <c r="E136" s="25"/>
      <c r="F136" s="25"/>
      <c r="G136" s="25"/>
      <c r="H136" s="25"/>
      <c r="I136" s="25"/>
      <c r="J136" s="25"/>
      <c r="K136" s="25"/>
      <c r="L136" s="17"/>
      <c r="M136" s="18"/>
      <c r="N136" s="26"/>
      <c r="O136" s="18"/>
      <c r="P136" s="18"/>
      <c r="Q136" s="96"/>
      <c r="R136" s="96"/>
      <c r="S136" s="51"/>
    </row>
    <row r="137" spans="1:19" ht="16.5" customHeight="1">
      <c r="A137" s="24"/>
      <c r="B137" s="18"/>
      <c r="C137" s="19"/>
      <c r="D137" s="25"/>
      <c r="E137" s="25"/>
      <c r="F137" s="25"/>
      <c r="G137" s="25"/>
      <c r="H137" s="25"/>
      <c r="I137" s="25"/>
      <c r="J137" s="25"/>
      <c r="K137" s="25"/>
      <c r="L137" s="17"/>
      <c r="M137" s="18"/>
      <c r="N137" s="26"/>
      <c r="O137" s="18"/>
      <c r="P137" s="18"/>
      <c r="Q137" s="96"/>
      <c r="R137" s="96"/>
      <c r="S137" s="51"/>
    </row>
    <row r="138" spans="1:19" ht="16.5" customHeight="1">
      <c r="A138" s="24"/>
      <c r="B138" s="18"/>
      <c r="C138" s="19"/>
      <c r="D138" s="25"/>
      <c r="E138" s="25"/>
      <c r="F138" s="25"/>
      <c r="G138" s="25"/>
      <c r="H138" s="25"/>
      <c r="I138" s="25"/>
      <c r="J138" s="25"/>
      <c r="K138" s="25"/>
      <c r="L138" s="17"/>
      <c r="M138" s="18"/>
      <c r="N138" s="26"/>
      <c r="O138" s="18"/>
      <c r="P138" s="18"/>
      <c r="Q138" s="96"/>
      <c r="R138" s="96"/>
      <c r="S138" s="51"/>
    </row>
    <row r="139" spans="1:19" ht="16.5" customHeight="1">
      <c r="A139" s="24"/>
      <c r="B139" s="18"/>
      <c r="C139" s="19"/>
      <c r="D139" s="25"/>
      <c r="E139" s="25"/>
      <c r="F139" s="25"/>
      <c r="G139" s="25"/>
      <c r="H139" s="25"/>
      <c r="I139" s="25"/>
      <c r="J139" s="25"/>
      <c r="K139" s="25"/>
      <c r="L139" s="17"/>
      <c r="M139" s="18"/>
      <c r="N139" s="26"/>
      <c r="O139" s="18"/>
      <c r="P139" s="18"/>
      <c r="Q139" s="96"/>
      <c r="R139" s="96"/>
      <c r="S139" s="51"/>
    </row>
    <row r="140" spans="1:19" ht="16.5" customHeight="1">
      <c r="A140" s="24"/>
      <c r="B140" s="18"/>
      <c r="C140" s="19"/>
      <c r="D140" s="25"/>
      <c r="E140" s="25"/>
      <c r="F140" s="25"/>
      <c r="G140" s="25"/>
      <c r="H140" s="25"/>
      <c r="I140" s="25"/>
      <c r="J140" s="25"/>
      <c r="K140" s="25"/>
      <c r="L140" s="17"/>
      <c r="M140" s="18"/>
      <c r="N140" s="26"/>
      <c r="O140" s="18"/>
      <c r="P140" s="18"/>
      <c r="Q140" s="96"/>
      <c r="R140" s="96"/>
      <c r="S140" s="51"/>
    </row>
    <row r="141" spans="1:19" ht="16.5" customHeight="1">
      <c r="A141" s="24"/>
      <c r="B141" s="18"/>
      <c r="C141" s="19"/>
      <c r="D141" s="25"/>
      <c r="E141" s="25"/>
      <c r="F141" s="25"/>
      <c r="G141" s="25"/>
      <c r="H141" s="25"/>
      <c r="I141" s="25"/>
      <c r="J141" s="25"/>
      <c r="K141" s="25"/>
      <c r="L141" s="17"/>
      <c r="M141" s="18"/>
      <c r="N141" s="26"/>
      <c r="O141" s="18"/>
      <c r="P141" s="18"/>
      <c r="Q141" s="96"/>
      <c r="R141" s="96"/>
      <c r="S141" s="51"/>
    </row>
    <row r="142" spans="1:19" ht="16.5" customHeight="1">
      <c r="A142" s="24"/>
      <c r="B142" s="18"/>
      <c r="C142" s="19"/>
      <c r="D142" s="25"/>
      <c r="E142" s="25"/>
      <c r="F142" s="25"/>
      <c r="G142" s="25"/>
      <c r="H142" s="25"/>
      <c r="I142" s="25"/>
      <c r="J142" s="25"/>
      <c r="K142" s="25"/>
      <c r="L142" s="17"/>
      <c r="M142" s="18"/>
      <c r="N142" s="26"/>
      <c r="O142" s="18"/>
      <c r="P142" s="18"/>
      <c r="Q142" s="96"/>
      <c r="R142" s="96"/>
      <c r="S142" s="51"/>
    </row>
    <row r="143" spans="1:19" ht="16.5" customHeight="1">
      <c r="A143" s="24"/>
      <c r="B143" s="18"/>
      <c r="C143" s="19"/>
      <c r="D143" s="25"/>
      <c r="E143" s="25"/>
      <c r="F143" s="25"/>
      <c r="G143" s="25"/>
      <c r="H143" s="25"/>
      <c r="I143" s="25"/>
      <c r="J143" s="25"/>
      <c r="K143" s="25"/>
      <c r="L143" s="17"/>
      <c r="M143" s="18"/>
      <c r="N143" s="26"/>
      <c r="O143" s="18"/>
      <c r="P143" s="18"/>
      <c r="Q143" s="96"/>
      <c r="R143" s="96"/>
      <c r="S143" s="51"/>
    </row>
    <row r="144" spans="1:19" ht="16.5" customHeight="1">
      <c r="A144" s="24"/>
      <c r="B144" s="18"/>
      <c r="C144" s="19"/>
      <c r="D144" s="25"/>
      <c r="E144" s="25"/>
      <c r="F144" s="25"/>
      <c r="G144" s="25"/>
      <c r="H144" s="25"/>
      <c r="I144" s="25"/>
      <c r="J144" s="25"/>
      <c r="K144" s="25"/>
      <c r="L144" s="17"/>
      <c r="M144" s="18"/>
      <c r="N144" s="26"/>
      <c r="O144" s="18"/>
      <c r="P144" s="18"/>
      <c r="Q144" s="96"/>
      <c r="R144" s="96"/>
      <c r="S144" s="51"/>
    </row>
    <row r="145" spans="1:19" ht="16.5" customHeight="1">
      <c r="A145" s="24"/>
      <c r="B145" s="18"/>
      <c r="C145" s="19"/>
      <c r="D145" s="25"/>
      <c r="E145" s="25"/>
      <c r="F145" s="25"/>
      <c r="G145" s="25"/>
      <c r="H145" s="25"/>
      <c r="I145" s="25"/>
      <c r="J145" s="25"/>
      <c r="K145" s="25"/>
      <c r="L145" s="17"/>
      <c r="M145" s="18"/>
      <c r="N145" s="26"/>
      <c r="O145" s="18"/>
      <c r="P145" s="18"/>
      <c r="Q145" s="96"/>
      <c r="R145" s="96"/>
      <c r="S145" s="51"/>
    </row>
    <row r="146" spans="1:19" ht="16.5" customHeight="1">
      <c r="A146" s="24"/>
      <c r="B146" s="18"/>
      <c r="C146" s="19"/>
      <c r="D146" s="25"/>
      <c r="E146" s="25"/>
      <c r="F146" s="25"/>
      <c r="G146" s="25"/>
      <c r="H146" s="25"/>
      <c r="I146" s="25"/>
      <c r="J146" s="25"/>
      <c r="K146" s="25"/>
      <c r="L146" s="17"/>
      <c r="M146" s="18"/>
      <c r="N146" s="26"/>
      <c r="O146" s="18"/>
      <c r="P146" s="18"/>
      <c r="Q146" s="96"/>
      <c r="R146" s="96"/>
      <c r="S146" s="51"/>
    </row>
    <row r="147" spans="1:19" ht="16.5" customHeight="1">
      <c r="A147" s="24"/>
      <c r="B147" s="18"/>
      <c r="C147" s="19"/>
      <c r="D147" s="25"/>
      <c r="E147" s="25"/>
      <c r="F147" s="25"/>
      <c r="G147" s="25"/>
      <c r="H147" s="25"/>
      <c r="I147" s="25"/>
      <c r="J147" s="25"/>
      <c r="K147" s="25"/>
      <c r="L147" s="17"/>
      <c r="M147" s="18"/>
      <c r="N147" s="26"/>
      <c r="O147" s="18"/>
      <c r="P147" s="18"/>
      <c r="Q147" s="96"/>
      <c r="R147" s="96"/>
      <c r="S147" s="51"/>
    </row>
    <row r="148" spans="1:19" ht="16.5" customHeight="1">
      <c r="A148" s="24"/>
      <c r="B148" s="18"/>
      <c r="C148" s="19"/>
      <c r="D148" s="25"/>
      <c r="E148" s="25"/>
      <c r="F148" s="25"/>
      <c r="G148" s="25"/>
      <c r="H148" s="25"/>
      <c r="I148" s="25"/>
      <c r="J148" s="25"/>
      <c r="K148" s="25"/>
      <c r="L148" s="17"/>
      <c r="M148" s="18"/>
      <c r="N148" s="26"/>
      <c r="O148" s="18"/>
      <c r="P148" s="18"/>
      <c r="Q148" s="96"/>
      <c r="R148" s="96"/>
      <c r="S148" s="51"/>
    </row>
    <row r="149" spans="1:19" ht="16.5" customHeight="1">
      <c r="A149" s="24"/>
      <c r="B149" s="18"/>
      <c r="C149" s="19"/>
      <c r="D149" s="25"/>
      <c r="E149" s="25"/>
      <c r="F149" s="25"/>
      <c r="G149" s="25"/>
      <c r="H149" s="25"/>
      <c r="I149" s="25"/>
      <c r="J149" s="25"/>
      <c r="K149" s="25"/>
      <c r="L149" s="17"/>
      <c r="M149" s="18"/>
      <c r="N149" s="26"/>
      <c r="O149" s="18"/>
      <c r="P149" s="18"/>
      <c r="Q149" s="96"/>
      <c r="R149" s="96"/>
      <c r="S149" s="51"/>
    </row>
    <row r="150" spans="1:19" ht="16.5" customHeight="1">
      <c r="A150" s="24"/>
      <c r="B150" s="18"/>
      <c r="C150" s="19"/>
      <c r="D150" s="25"/>
      <c r="E150" s="25"/>
      <c r="F150" s="25"/>
      <c r="G150" s="25"/>
      <c r="H150" s="25"/>
      <c r="I150" s="25"/>
      <c r="J150" s="25"/>
      <c r="K150" s="25"/>
      <c r="L150" s="17"/>
      <c r="M150" s="18"/>
      <c r="N150" s="26"/>
      <c r="O150" s="18"/>
      <c r="P150" s="18"/>
      <c r="Q150" s="96"/>
      <c r="R150" s="96"/>
      <c r="S150" s="51"/>
    </row>
    <row r="151" spans="1:19" ht="16.5" customHeight="1">
      <c r="A151" s="24"/>
      <c r="B151" s="18"/>
      <c r="C151" s="19"/>
      <c r="D151" s="25"/>
      <c r="E151" s="25"/>
      <c r="F151" s="25"/>
      <c r="G151" s="25"/>
      <c r="H151" s="25"/>
      <c r="I151" s="25"/>
      <c r="J151" s="25"/>
      <c r="K151" s="25"/>
      <c r="L151" s="17"/>
      <c r="M151" s="18"/>
      <c r="N151" s="26"/>
      <c r="O151" s="18"/>
      <c r="P151" s="18"/>
      <c r="Q151" s="96"/>
      <c r="R151" s="96"/>
      <c r="S151" s="51"/>
    </row>
    <row r="152" spans="1:19" ht="16.5" customHeight="1">
      <c r="A152" s="24"/>
      <c r="B152" s="18"/>
      <c r="C152" s="19"/>
      <c r="D152" s="25"/>
      <c r="E152" s="25"/>
      <c r="F152" s="25"/>
      <c r="G152" s="25"/>
      <c r="H152" s="25"/>
      <c r="I152" s="25"/>
      <c r="J152" s="25"/>
      <c r="K152" s="25"/>
      <c r="L152" s="17"/>
      <c r="M152" s="18"/>
      <c r="N152" s="26"/>
      <c r="O152" s="18"/>
      <c r="P152" s="18"/>
      <c r="Q152" s="96"/>
      <c r="R152" s="96"/>
      <c r="S152" s="51"/>
    </row>
    <row r="153" spans="1:19" ht="16.5" customHeight="1">
      <c r="A153" s="24"/>
      <c r="B153" s="18"/>
      <c r="C153" s="19"/>
      <c r="D153" s="25"/>
      <c r="E153" s="25"/>
      <c r="F153" s="25"/>
      <c r="G153" s="25"/>
      <c r="H153" s="25"/>
      <c r="I153" s="25"/>
      <c r="J153" s="25"/>
      <c r="K153" s="25"/>
      <c r="L153" s="17"/>
      <c r="M153" s="18"/>
      <c r="N153" s="26"/>
      <c r="O153" s="18"/>
      <c r="P153" s="18"/>
      <c r="Q153" s="96"/>
      <c r="R153" s="96"/>
      <c r="S153" s="51"/>
    </row>
    <row r="154" spans="1:19" ht="16.5" customHeight="1">
      <c r="A154" s="24"/>
      <c r="B154" s="18"/>
      <c r="C154" s="19"/>
      <c r="D154" s="25"/>
      <c r="E154" s="25"/>
      <c r="F154" s="25"/>
      <c r="G154" s="25"/>
      <c r="H154" s="25"/>
      <c r="I154" s="25"/>
      <c r="J154" s="25"/>
      <c r="K154" s="25"/>
      <c r="L154" s="17"/>
      <c r="M154" s="18"/>
      <c r="N154" s="26"/>
      <c r="O154" s="18"/>
      <c r="P154" s="18"/>
      <c r="Q154" s="96"/>
      <c r="R154" s="96"/>
      <c r="S154" s="51"/>
    </row>
    <row r="155" spans="1:19" ht="16.5" customHeight="1">
      <c r="A155" s="24"/>
      <c r="B155" s="18"/>
      <c r="C155" s="19"/>
      <c r="D155" s="25"/>
      <c r="E155" s="25"/>
      <c r="F155" s="25"/>
      <c r="G155" s="25"/>
      <c r="H155" s="25"/>
      <c r="I155" s="25"/>
      <c r="J155" s="25"/>
      <c r="K155" s="25"/>
      <c r="L155" s="17"/>
      <c r="M155" s="18"/>
      <c r="N155" s="26"/>
      <c r="O155" s="18"/>
      <c r="P155" s="18"/>
      <c r="Q155" s="96"/>
      <c r="R155" s="96"/>
      <c r="S155" s="51"/>
    </row>
    <row r="156" spans="1:19" ht="16.5" customHeight="1">
      <c r="A156" s="24"/>
      <c r="B156" s="18"/>
      <c r="C156" s="19"/>
      <c r="D156" s="25"/>
      <c r="E156" s="25"/>
      <c r="F156" s="25"/>
      <c r="G156" s="25"/>
      <c r="H156" s="25"/>
      <c r="I156" s="25"/>
      <c r="J156" s="25"/>
      <c r="K156" s="25"/>
      <c r="L156" s="17"/>
      <c r="M156" s="18"/>
      <c r="N156" s="26"/>
      <c r="O156" s="18"/>
      <c r="P156" s="18"/>
      <c r="Q156" s="96"/>
      <c r="R156" s="96"/>
      <c r="S156" s="51"/>
    </row>
    <row r="157" spans="1:19" ht="16.5" customHeight="1">
      <c r="A157" s="24"/>
      <c r="B157" s="18"/>
      <c r="C157" s="19"/>
      <c r="D157" s="25"/>
      <c r="E157" s="25"/>
      <c r="F157" s="25"/>
      <c r="G157" s="25"/>
      <c r="H157" s="25"/>
      <c r="I157" s="25"/>
      <c r="J157" s="25"/>
      <c r="K157" s="25"/>
      <c r="L157" s="17"/>
      <c r="M157" s="18"/>
      <c r="N157" s="26"/>
      <c r="O157" s="18"/>
      <c r="P157" s="18"/>
      <c r="Q157" s="96"/>
      <c r="R157" s="96"/>
      <c r="S157" s="51"/>
    </row>
    <row r="158" spans="1:19" ht="16.5" customHeight="1">
      <c r="A158" s="24"/>
      <c r="B158" s="18"/>
      <c r="C158" s="19"/>
      <c r="D158" s="25"/>
      <c r="E158" s="25"/>
      <c r="F158" s="25"/>
      <c r="G158" s="25"/>
      <c r="H158" s="25"/>
      <c r="I158" s="25"/>
      <c r="J158" s="25"/>
      <c r="K158" s="25"/>
      <c r="L158" s="17"/>
      <c r="M158" s="18"/>
      <c r="N158" s="26"/>
      <c r="O158" s="18"/>
      <c r="P158" s="18"/>
      <c r="Q158" s="96"/>
      <c r="R158" s="96"/>
      <c r="S158" s="51"/>
    </row>
    <row r="159" spans="1:19" ht="16.5" customHeight="1">
      <c r="A159" s="24"/>
      <c r="B159" s="18"/>
      <c r="C159" s="19"/>
      <c r="D159" s="25"/>
      <c r="E159" s="25"/>
      <c r="F159" s="25"/>
      <c r="G159" s="25"/>
      <c r="H159" s="25"/>
      <c r="I159" s="25"/>
      <c r="J159" s="25"/>
      <c r="K159" s="25"/>
      <c r="L159" s="17"/>
      <c r="M159" s="18"/>
      <c r="N159" s="26"/>
      <c r="O159" s="18"/>
      <c r="P159" s="18"/>
      <c r="Q159" s="96"/>
      <c r="R159" s="96"/>
      <c r="S159" s="51"/>
    </row>
    <row r="160" spans="1:19" ht="16.5" customHeight="1">
      <c r="A160" s="24"/>
      <c r="B160" s="18"/>
      <c r="C160" s="19"/>
      <c r="D160" s="25"/>
      <c r="E160" s="25"/>
      <c r="F160" s="25"/>
      <c r="G160" s="25"/>
      <c r="H160" s="25"/>
      <c r="I160" s="25"/>
      <c r="J160" s="25"/>
      <c r="K160" s="25"/>
      <c r="L160" s="17"/>
      <c r="M160" s="18"/>
      <c r="N160" s="26"/>
      <c r="O160" s="18"/>
      <c r="P160" s="18"/>
      <c r="Q160" s="96"/>
      <c r="R160" s="96"/>
      <c r="S160" s="51"/>
    </row>
    <row r="161" spans="1:19" ht="16.5" customHeight="1">
      <c r="A161" s="24"/>
      <c r="B161" s="18"/>
      <c r="C161" s="19"/>
      <c r="D161" s="25"/>
      <c r="E161" s="25"/>
      <c r="F161" s="25"/>
      <c r="G161" s="25"/>
      <c r="H161" s="25"/>
      <c r="I161" s="25"/>
      <c r="J161" s="25"/>
      <c r="K161" s="25"/>
      <c r="L161" s="17"/>
      <c r="M161" s="18"/>
      <c r="N161" s="26"/>
      <c r="O161" s="18"/>
      <c r="P161" s="18"/>
      <c r="Q161" s="96"/>
      <c r="R161" s="96"/>
      <c r="S161" s="51"/>
    </row>
    <row r="162" spans="1:19" ht="16.5" customHeight="1">
      <c r="A162" s="24"/>
      <c r="B162" s="18"/>
      <c r="C162" s="19"/>
      <c r="D162" s="25"/>
      <c r="E162" s="25"/>
      <c r="F162" s="25"/>
      <c r="G162" s="25"/>
      <c r="H162" s="25"/>
      <c r="I162" s="25"/>
      <c r="J162" s="25"/>
      <c r="K162" s="25"/>
      <c r="L162" s="17"/>
      <c r="M162" s="18"/>
      <c r="N162" s="26"/>
      <c r="O162" s="18"/>
      <c r="P162" s="18"/>
      <c r="Q162" s="96"/>
      <c r="R162" s="96"/>
      <c r="S162" s="51"/>
    </row>
    <row r="163" spans="1:19" ht="16.5" customHeight="1">
      <c r="A163" s="24"/>
      <c r="B163" s="18"/>
      <c r="C163" s="19"/>
      <c r="D163" s="25"/>
      <c r="E163" s="25"/>
      <c r="F163" s="25"/>
      <c r="G163" s="25"/>
      <c r="H163" s="25"/>
      <c r="I163" s="25"/>
      <c r="J163" s="25"/>
      <c r="K163" s="25"/>
      <c r="L163" s="17"/>
      <c r="M163" s="18"/>
      <c r="N163" s="26"/>
      <c r="O163" s="18"/>
      <c r="P163" s="18"/>
      <c r="Q163" s="96"/>
      <c r="R163" s="96"/>
      <c r="S163" s="51"/>
    </row>
    <row r="164" spans="1:19" ht="16.5" customHeight="1">
      <c r="A164" s="24"/>
      <c r="B164" s="18"/>
      <c r="C164" s="19"/>
      <c r="D164" s="25"/>
      <c r="E164" s="25"/>
      <c r="F164" s="25"/>
      <c r="G164" s="25"/>
      <c r="H164" s="25"/>
      <c r="I164" s="25"/>
      <c r="J164" s="25"/>
      <c r="K164" s="25"/>
      <c r="L164" s="17"/>
      <c r="M164" s="18"/>
      <c r="N164" s="26"/>
      <c r="O164" s="18"/>
      <c r="P164" s="18"/>
      <c r="Q164" s="96"/>
      <c r="R164" s="96"/>
      <c r="S164" s="51"/>
    </row>
    <row r="165" spans="1:19" ht="16.5" customHeight="1">
      <c r="A165" s="24"/>
      <c r="B165" s="18"/>
      <c r="C165" s="19"/>
      <c r="D165" s="25"/>
      <c r="E165" s="25"/>
      <c r="F165" s="25"/>
      <c r="G165" s="25"/>
      <c r="H165" s="25"/>
      <c r="I165" s="25"/>
      <c r="J165" s="25"/>
      <c r="K165" s="25"/>
      <c r="L165" s="17"/>
      <c r="M165" s="18"/>
      <c r="N165" s="26"/>
      <c r="O165" s="18"/>
      <c r="P165" s="18"/>
      <c r="Q165" s="96"/>
      <c r="R165" s="96"/>
      <c r="S165" s="51"/>
    </row>
    <row r="166" spans="1:19" ht="16.5" customHeight="1">
      <c r="A166" s="24"/>
      <c r="B166" s="18"/>
      <c r="C166" s="19"/>
      <c r="D166" s="25"/>
      <c r="E166" s="25"/>
      <c r="F166" s="25"/>
      <c r="G166" s="25"/>
      <c r="H166" s="25"/>
      <c r="I166" s="25"/>
      <c r="J166" s="25"/>
      <c r="K166" s="25"/>
      <c r="L166" s="17"/>
      <c r="M166" s="18"/>
      <c r="N166" s="26"/>
      <c r="O166" s="18"/>
      <c r="P166" s="18"/>
      <c r="Q166" s="96"/>
      <c r="R166" s="96"/>
      <c r="S166" s="51"/>
    </row>
    <row r="167" spans="1:19" ht="16.5" customHeight="1">
      <c r="A167" s="24"/>
      <c r="B167" s="18"/>
      <c r="C167" s="19"/>
      <c r="D167" s="25"/>
      <c r="E167" s="25"/>
      <c r="F167" s="25"/>
      <c r="G167" s="25"/>
      <c r="H167" s="25"/>
      <c r="I167" s="25"/>
      <c r="J167" s="25"/>
      <c r="K167" s="25"/>
      <c r="L167" s="17"/>
      <c r="M167" s="18"/>
      <c r="N167" s="26"/>
      <c r="O167" s="18"/>
      <c r="P167" s="18"/>
      <c r="Q167" s="96"/>
      <c r="R167" s="96"/>
      <c r="S167" s="51"/>
    </row>
    <row r="168" spans="1:19" ht="16.5" customHeight="1">
      <c r="A168" s="24"/>
      <c r="B168" s="18"/>
      <c r="C168" s="19"/>
      <c r="D168" s="25"/>
      <c r="E168" s="25"/>
      <c r="F168" s="25"/>
      <c r="G168" s="25"/>
      <c r="H168" s="25"/>
      <c r="I168" s="25"/>
      <c r="J168" s="25"/>
      <c r="K168" s="25"/>
      <c r="L168" s="17"/>
      <c r="M168" s="18"/>
      <c r="N168" s="26"/>
      <c r="O168" s="18"/>
      <c r="P168" s="18"/>
      <c r="Q168" s="96"/>
      <c r="R168" s="96"/>
      <c r="S168" s="51"/>
    </row>
    <row r="169" spans="1:19" ht="16.5" customHeight="1">
      <c r="A169" s="24"/>
      <c r="B169" s="18"/>
      <c r="C169" s="19"/>
      <c r="D169" s="25"/>
      <c r="E169" s="25"/>
      <c r="F169" s="25"/>
      <c r="G169" s="25"/>
      <c r="H169" s="25"/>
      <c r="I169" s="25"/>
      <c r="J169" s="25"/>
      <c r="K169" s="25"/>
      <c r="L169" s="17"/>
      <c r="M169" s="18"/>
      <c r="N169" s="26"/>
      <c r="O169" s="18"/>
      <c r="P169" s="18"/>
      <c r="Q169" s="96"/>
      <c r="R169" s="96"/>
      <c r="S169" s="51"/>
    </row>
    <row r="170" spans="1:19" ht="16.5" customHeight="1">
      <c r="A170" s="24"/>
      <c r="B170" s="18"/>
      <c r="C170" s="19"/>
      <c r="D170" s="25"/>
      <c r="E170" s="25"/>
      <c r="F170" s="25"/>
      <c r="G170" s="25"/>
      <c r="H170" s="25"/>
      <c r="I170" s="25"/>
      <c r="J170" s="25"/>
      <c r="K170" s="25"/>
      <c r="L170" s="17"/>
      <c r="M170" s="18"/>
      <c r="N170" s="26"/>
      <c r="O170" s="18"/>
      <c r="P170" s="18"/>
      <c r="Q170" s="96"/>
      <c r="R170" s="96"/>
      <c r="S170" s="51"/>
    </row>
    <row r="171" spans="1:19" ht="16.5" customHeight="1">
      <c r="A171" s="24"/>
      <c r="B171" s="18"/>
      <c r="C171" s="19"/>
      <c r="D171" s="25"/>
      <c r="E171" s="25"/>
      <c r="F171" s="25"/>
      <c r="G171" s="25"/>
      <c r="H171" s="25"/>
      <c r="I171" s="25"/>
      <c r="J171" s="25"/>
      <c r="K171" s="25"/>
      <c r="L171" s="17"/>
      <c r="M171" s="18"/>
      <c r="N171" s="26"/>
      <c r="O171" s="18"/>
      <c r="P171" s="18"/>
      <c r="Q171" s="96"/>
      <c r="R171" s="96"/>
      <c r="S171" s="51"/>
    </row>
    <row r="172" spans="1:19" ht="16.5" customHeight="1">
      <c r="A172" s="24"/>
      <c r="B172" s="18"/>
      <c r="C172" s="19"/>
      <c r="D172" s="25"/>
      <c r="E172" s="25"/>
      <c r="F172" s="25"/>
      <c r="G172" s="25"/>
      <c r="H172" s="25"/>
      <c r="I172" s="25"/>
      <c r="J172" s="25"/>
      <c r="K172" s="25"/>
      <c r="L172" s="17"/>
      <c r="M172" s="18"/>
      <c r="N172" s="26"/>
      <c r="O172" s="18"/>
      <c r="P172" s="18"/>
      <c r="Q172" s="96"/>
      <c r="R172" s="96"/>
      <c r="S172" s="51"/>
    </row>
    <row r="173" spans="1:19" ht="16.5" customHeight="1">
      <c r="A173" s="24"/>
      <c r="B173" s="18"/>
      <c r="C173" s="19"/>
      <c r="D173" s="25"/>
      <c r="E173" s="25"/>
      <c r="F173" s="25"/>
      <c r="G173" s="25"/>
      <c r="H173" s="25"/>
      <c r="I173" s="25"/>
      <c r="J173" s="25"/>
      <c r="K173" s="25"/>
      <c r="L173" s="17"/>
      <c r="M173" s="18"/>
      <c r="N173" s="26"/>
      <c r="O173" s="18"/>
      <c r="P173" s="18"/>
      <c r="Q173" s="96"/>
      <c r="R173" s="96"/>
      <c r="S173" s="51"/>
    </row>
    <row r="174" spans="1:19" ht="16.5" customHeight="1">
      <c r="A174" s="24"/>
      <c r="B174" s="18"/>
      <c r="C174" s="19"/>
      <c r="D174" s="25"/>
      <c r="E174" s="25"/>
      <c r="F174" s="25"/>
      <c r="G174" s="25"/>
      <c r="H174" s="25"/>
      <c r="I174" s="25"/>
      <c r="J174" s="25"/>
      <c r="K174" s="25"/>
      <c r="L174" s="17"/>
      <c r="M174" s="18"/>
      <c r="N174" s="26"/>
      <c r="O174" s="18"/>
      <c r="P174" s="18"/>
      <c r="Q174" s="96"/>
      <c r="R174" s="96"/>
      <c r="S174" s="51"/>
    </row>
    <row r="175" spans="1:19" ht="16.5" customHeight="1">
      <c r="A175" s="24"/>
      <c r="B175" s="18"/>
      <c r="C175" s="19"/>
      <c r="D175" s="25"/>
      <c r="E175" s="25"/>
      <c r="F175" s="25"/>
      <c r="G175" s="25"/>
      <c r="H175" s="25"/>
      <c r="I175" s="25"/>
      <c r="J175" s="25"/>
      <c r="K175" s="25"/>
      <c r="L175" s="17"/>
      <c r="M175" s="18"/>
      <c r="N175" s="26"/>
      <c r="O175" s="18"/>
      <c r="P175" s="18"/>
      <c r="Q175" s="96"/>
      <c r="R175" s="96"/>
      <c r="S175" s="51"/>
    </row>
    <row r="176" spans="1:19" ht="16.5" customHeight="1">
      <c r="A176" s="24"/>
      <c r="B176" s="18"/>
      <c r="C176" s="19"/>
      <c r="D176" s="25"/>
      <c r="E176" s="25"/>
      <c r="F176" s="25"/>
      <c r="G176" s="25"/>
      <c r="H176" s="25"/>
      <c r="I176" s="25"/>
      <c r="J176" s="25"/>
      <c r="K176" s="25"/>
      <c r="L176" s="17"/>
      <c r="M176" s="18"/>
      <c r="N176" s="26"/>
      <c r="O176" s="18"/>
      <c r="P176" s="18"/>
      <c r="Q176" s="96"/>
      <c r="R176" s="96"/>
      <c r="S176" s="51"/>
    </row>
    <row r="177" spans="1:19" ht="16.5" customHeight="1">
      <c r="A177" s="24"/>
      <c r="B177" s="18"/>
      <c r="C177" s="19"/>
      <c r="D177" s="25"/>
      <c r="E177" s="25"/>
      <c r="F177" s="25"/>
      <c r="G177" s="25"/>
      <c r="H177" s="25"/>
      <c r="I177" s="25"/>
      <c r="J177" s="25"/>
      <c r="K177" s="25"/>
      <c r="L177" s="17"/>
      <c r="M177" s="18"/>
      <c r="N177" s="26"/>
      <c r="O177" s="18"/>
      <c r="P177" s="18"/>
      <c r="Q177" s="96"/>
      <c r="R177" s="96"/>
      <c r="S177" s="51"/>
    </row>
    <row r="178" spans="1:19" ht="16.5" customHeight="1">
      <c r="A178" s="17"/>
      <c r="B178" s="18"/>
      <c r="C178" s="19"/>
      <c r="D178" s="18"/>
      <c r="E178" s="18"/>
      <c r="F178" s="18"/>
      <c r="G178" s="18"/>
      <c r="H178" s="18"/>
      <c r="I178" s="18"/>
      <c r="J178" s="18"/>
      <c r="K178" s="18"/>
      <c r="L178" s="20"/>
      <c r="M178" s="20"/>
      <c r="N178" s="20"/>
      <c r="O178" s="20"/>
      <c r="P178" s="20"/>
      <c r="Q178" s="95"/>
      <c r="R178" s="95"/>
      <c r="S178" s="89"/>
    </row>
    <row r="179" spans="1:19" ht="16.5" customHeight="1">
      <c r="A179" s="17"/>
      <c r="B179" s="18"/>
      <c r="C179" s="19"/>
      <c r="D179" s="18"/>
      <c r="E179" s="18"/>
      <c r="F179" s="18"/>
      <c r="G179" s="18"/>
      <c r="H179" s="18"/>
      <c r="I179" s="18"/>
      <c r="J179" s="18"/>
      <c r="K179" s="18"/>
      <c r="L179" s="20"/>
      <c r="M179" s="20"/>
      <c r="N179" s="20"/>
      <c r="O179" s="20"/>
      <c r="P179" s="20"/>
      <c r="Q179" s="95"/>
      <c r="R179" s="95"/>
      <c r="S179" s="89"/>
    </row>
    <row r="180" spans="1:19" ht="16.5" customHeight="1">
      <c r="A180" s="17"/>
      <c r="B180" s="18"/>
      <c r="C180" s="19"/>
      <c r="D180" s="18"/>
      <c r="E180" s="18"/>
      <c r="F180" s="18"/>
      <c r="G180" s="18"/>
      <c r="H180" s="18"/>
      <c r="I180" s="18"/>
      <c r="J180" s="18"/>
      <c r="K180" s="18"/>
      <c r="L180" s="20"/>
      <c r="M180" s="20"/>
      <c r="N180" s="20"/>
      <c r="O180" s="20"/>
      <c r="P180" s="20"/>
      <c r="Q180" s="95"/>
      <c r="R180" s="95"/>
      <c r="S180" s="89"/>
    </row>
    <row r="181" spans="1:19" ht="16.5" customHeight="1">
      <c r="A181" s="17"/>
      <c r="B181" s="18"/>
      <c r="C181" s="19"/>
      <c r="D181" s="18"/>
      <c r="E181" s="18"/>
      <c r="F181" s="18"/>
      <c r="G181" s="18"/>
      <c r="H181" s="18"/>
      <c r="I181" s="18"/>
      <c r="J181" s="18"/>
      <c r="K181" s="18"/>
      <c r="L181" s="20"/>
      <c r="M181" s="20"/>
      <c r="N181" s="20"/>
      <c r="O181" s="20"/>
      <c r="P181" s="20"/>
      <c r="Q181" s="95"/>
      <c r="R181" s="95"/>
      <c r="S181" s="89"/>
    </row>
    <row r="182" spans="1:19" ht="16.5" customHeight="1">
      <c r="A182" s="17"/>
      <c r="B182" s="18"/>
      <c r="C182" s="19"/>
      <c r="D182" s="18"/>
      <c r="E182" s="18"/>
      <c r="F182" s="18"/>
      <c r="G182" s="18"/>
      <c r="H182" s="18"/>
      <c r="I182" s="18"/>
      <c r="J182" s="18"/>
      <c r="K182" s="18"/>
      <c r="L182" s="20"/>
      <c r="M182" s="20"/>
      <c r="N182" s="20"/>
      <c r="O182" s="20"/>
      <c r="P182" s="20"/>
      <c r="Q182" s="95"/>
      <c r="R182" s="95"/>
      <c r="S182" s="89"/>
    </row>
    <row r="183" spans="1:19" ht="16.5" customHeight="1">
      <c r="A183" s="17"/>
      <c r="B183" s="18"/>
      <c r="C183" s="19"/>
      <c r="D183" s="18"/>
      <c r="E183" s="18"/>
      <c r="F183" s="18"/>
      <c r="G183" s="18"/>
      <c r="H183" s="18"/>
      <c r="I183" s="18"/>
      <c r="J183" s="18"/>
      <c r="K183" s="18"/>
      <c r="L183" s="20"/>
      <c r="M183" s="20"/>
      <c r="N183" s="20"/>
      <c r="O183" s="20"/>
      <c r="P183" s="20"/>
      <c r="Q183" s="95"/>
      <c r="R183" s="95"/>
      <c r="S183" s="89"/>
    </row>
    <row r="184" spans="1:19" ht="16.5" customHeight="1">
      <c r="A184" s="17"/>
      <c r="B184" s="18"/>
      <c r="C184" s="19"/>
      <c r="D184" s="18"/>
      <c r="E184" s="18"/>
      <c r="F184" s="18"/>
      <c r="G184" s="18"/>
      <c r="H184" s="18"/>
      <c r="I184" s="18"/>
      <c r="J184" s="18"/>
      <c r="K184" s="18"/>
      <c r="L184" s="20"/>
      <c r="M184" s="20"/>
      <c r="N184" s="20"/>
      <c r="O184" s="20"/>
      <c r="P184" s="20"/>
      <c r="Q184" s="95"/>
      <c r="R184" s="95"/>
      <c r="S184" s="89"/>
    </row>
    <row r="185" spans="1:19" ht="16.5" customHeight="1">
      <c r="A185" s="17"/>
      <c r="B185" s="18"/>
      <c r="C185" s="19"/>
      <c r="D185" s="18"/>
      <c r="E185" s="18"/>
      <c r="F185" s="18"/>
      <c r="G185" s="18"/>
      <c r="H185" s="18"/>
      <c r="I185" s="18"/>
      <c r="J185" s="18"/>
      <c r="K185" s="18"/>
      <c r="L185" s="20"/>
      <c r="M185" s="20"/>
      <c r="N185" s="20"/>
      <c r="O185" s="20"/>
      <c r="P185" s="20"/>
      <c r="Q185" s="95"/>
      <c r="R185" s="95"/>
      <c r="S185" s="89"/>
    </row>
    <row r="186" spans="1:19" ht="16.5" customHeight="1">
      <c r="A186" s="17"/>
      <c r="B186" s="18"/>
      <c r="C186" s="19"/>
      <c r="D186" s="18"/>
      <c r="E186" s="18"/>
      <c r="F186" s="18"/>
      <c r="G186" s="18"/>
      <c r="H186" s="18"/>
      <c r="I186" s="18"/>
      <c r="J186" s="18"/>
      <c r="K186" s="18"/>
      <c r="L186" s="20"/>
      <c r="M186" s="20"/>
      <c r="N186" s="20"/>
      <c r="O186" s="20"/>
      <c r="P186" s="20"/>
      <c r="Q186" s="95"/>
      <c r="R186" s="95"/>
      <c r="S186" s="89"/>
    </row>
    <row r="187" spans="1:19" ht="16.5" customHeight="1">
      <c r="A187" s="17"/>
      <c r="B187" s="18"/>
      <c r="C187" s="19"/>
      <c r="D187" s="18"/>
      <c r="E187" s="18"/>
      <c r="F187" s="18"/>
      <c r="G187" s="18"/>
      <c r="H187" s="18"/>
      <c r="I187" s="18"/>
      <c r="J187" s="18"/>
      <c r="K187" s="18"/>
      <c r="L187" s="20"/>
      <c r="M187" s="20"/>
      <c r="N187" s="20"/>
      <c r="O187" s="20"/>
      <c r="P187" s="20"/>
      <c r="Q187" s="95"/>
      <c r="R187" s="95"/>
      <c r="S187" s="89"/>
    </row>
    <row r="188" spans="1:19" ht="16.5" customHeight="1">
      <c r="A188" s="17"/>
      <c r="B188" s="18"/>
      <c r="C188" s="19"/>
      <c r="D188" s="18"/>
      <c r="E188" s="18"/>
      <c r="F188" s="18"/>
      <c r="G188" s="18"/>
      <c r="H188" s="18"/>
      <c r="I188" s="18"/>
      <c r="J188" s="18"/>
      <c r="K188" s="18"/>
      <c r="L188" s="20"/>
      <c r="M188" s="20"/>
      <c r="N188" s="20"/>
      <c r="O188" s="20"/>
      <c r="P188" s="20"/>
      <c r="Q188" s="95"/>
      <c r="R188" s="95"/>
      <c r="S188" s="89"/>
    </row>
    <row r="189" spans="1:19" ht="16.5" customHeight="1">
      <c r="A189" s="17"/>
      <c r="B189" s="18"/>
      <c r="C189" s="19"/>
      <c r="D189" s="18"/>
      <c r="E189" s="18"/>
      <c r="F189" s="18"/>
      <c r="G189" s="18"/>
      <c r="H189" s="18"/>
      <c r="I189" s="18"/>
      <c r="J189" s="18"/>
      <c r="K189" s="18"/>
      <c r="L189" s="20"/>
      <c r="M189" s="20"/>
      <c r="N189" s="20"/>
      <c r="O189" s="20"/>
      <c r="P189" s="20"/>
      <c r="Q189" s="95"/>
      <c r="R189" s="95"/>
      <c r="S189" s="89"/>
    </row>
    <row r="190" spans="1:19" ht="16.5" customHeight="1">
      <c r="A190" s="17"/>
      <c r="B190" s="18"/>
      <c r="C190" s="19"/>
      <c r="D190" s="18"/>
      <c r="E190" s="18"/>
      <c r="F190" s="18"/>
      <c r="G190" s="18"/>
      <c r="H190" s="18"/>
      <c r="I190" s="18"/>
      <c r="J190" s="18"/>
      <c r="K190" s="18"/>
      <c r="L190" s="20"/>
      <c r="M190" s="20"/>
      <c r="N190" s="20"/>
      <c r="O190" s="20"/>
      <c r="P190" s="20"/>
      <c r="Q190" s="95"/>
      <c r="R190" s="95"/>
      <c r="S190" s="89"/>
    </row>
    <row r="191" spans="1:19" ht="16.5" customHeight="1">
      <c r="A191" s="17"/>
      <c r="B191" s="18"/>
      <c r="C191" s="19"/>
      <c r="D191" s="18"/>
      <c r="E191" s="18"/>
      <c r="F191" s="18"/>
      <c r="G191" s="18"/>
      <c r="H191" s="18"/>
      <c r="I191" s="18"/>
      <c r="J191" s="18"/>
      <c r="K191" s="18"/>
      <c r="L191" s="20"/>
      <c r="M191" s="20"/>
      <c r="N191" s="20"/>
      <c r="O191" s="20"/>
      <c r="P191" s="20"/>
      <c r="Q191" s="95"/>
      <c r="R191" s="95"/>
      <c r="S191" s="89"/>
    </row>
    <row r="192" spans="1:19" ht="16.5" customHeight="1">
      <c r="A192" s="17"/>
      <c r="B192" s="18"/>
      <c r="C192" s="19"/>
      <c r="D192" s="18"/>
      <c r="E192" s="18"/>
      <c r="F192" s="18"/>
      <c r="G192" s="18"/>
      <c r="H192" s="18"/>
      <c r="I192" s="18"/>
      <c r="J192" s="18"/>
      <c r="K192" s="18"/>
      <c r="L192" s="20"/>
      <c r="M192" s="20"/>
      <c r="N192" s="20"/>
      <c r="O192" s="20"/>
      <c r="P192" s="20"/>
      <c r="Q192" s="95"/>
      <c r="R192" s="95"/>
      <c r="S192" s="89"/>
    </row>
    <row r="193" spans="1:19" ht="16.5" customHeight="1">
      <c r="A193" s="17"/>
      <c r="B193" s="18"/>
      <c r="C193" s="19"/>
      <c r="D193" s="18"/>
      <c r="E193" s="18"/>
      <c r="F193" s="18"/>
      <c r="G193" s="18"/>
      <c r="H193" s="18"/>
      <c r="I193" s="18"/>
      <c r="J193" s="18"/>
      <c r="K193" s="18"/>
      <c r="L193" s="20"/>
      <c r="M193" s="20"/>
      <c r="N193" s="20"/>
      <c r="O193" s="20"/>
      <c r="P193" s="20"/>
      <c r="Q193" s="95"/>
      <c r="R193" s="95"/>
      <c r="S193" s="89"/>
    </row>
    <row r="194" spans="1:19" ht="16.5" customHeight="1">
      <c r="A194" s="17"/>
      <c r="B194" s="18"/>
      <c r="C194" s="19"/>
      <c r="D194" s="18"/>
      <c r="E194" s="18"/>
      <c r="F194" s="18"/>
      <c r="G194" s="18"/>
      <c r="H194" s="18"/>
      <c r="I194" s="18"/>
      <c r="J194" s="18"/>
      <c r="K194" s="18"/>
      <c r="L194" s="20"/>
      <c r="M194" s="20"/>
      <c r="N194" s="20"/>
      <c r="O194" s="20"/>
      <c r="P194" s="20"/>
      <c r="Q194" s="95"/>
      <c r="R194" s="95"/>
      <c r="S194" s="89"/>
    </row>
    <row r="195" spans="1:19" ht="16.5" customHeight="1">
      <c r="A195" s="17"/>
      <c r="B195" s="18"/>
      <c r="C195" s="19"/>
      <c r="D195" s="18"/>
      <c r="E195" s="18"/>
      <c r="F195" s="18"/>
      <c r="G195" s="18"/>
      <c r="H195" s="18"/>
      <c r="I195" s="18"/>
      <c r="J195" s="18"/>
      <c r="K195" s="18"/>
      <c r="L195" s="20"/>
      <c r="M195" s="20"/>
      <c r="N195" s="20"/>
      <c r="O195" s="20"/>
      <c r="P195" s="20"/>
      <c r="Q195" s="95"/>
      <c r="R195" s="95"/>
      <c r="S195" s="89"/>
    </row>
    <row r="196" spans="1:19" ht="16.5" customHeight="1">
      <c r="A196" s="17"/>
      <c r="B196" s="18"/>
      <c r="C196" s="19"/>
      <c r="D196" s="18"/>
      <c r="E196" s="18"/>
      <c r="F196" s="18"/>
      <c r="G196" s="18"/>
      <c r="H196" s="18"/>
      <c r="I196" s="18"/>
      <c r="J196" s="18"/>
      <c r="K196" s="18"/>
      <c r="L196" s="20"/>
      <c r="M196" s="20"/>
      <c r="N196" s="20"/>
      <c r="O196" s="20"/>
      <c r="P196" s="20"/>
      <c r="Q196" s="90"/>
      <c r="R196" s="90"/>
      <c r="S196" s="91"/>
    </row>
    <row r="197" spans="1:19" ht="16.5" customHeight="1">
      <c r="A197" s="17"/>
      <c r="B197" s="18"/>
      <c r="C197" s="19"/>
      <c r="D197" s="18"/>
      <c r="E197" s="18"/>
      <c r="F197" s="18"/>
      <c r="G197" s="18"/>
      <c r="H197" s="18"/>
      <c r="I197" s="18"/>
      <c r="J197" s="18"/>
      <c r="K197" s="18"/>
      <c r="L197" s="20"/>
      <c r="M197" s="20"/>
      <c r="N197" s="20"/>
      <c r="O197" s="20"/>
      <c r="P197" s="20"/>
      <c r="Q197" s="90"/>
      <c r="R197" s="90"/>
      <c r="S197" s="91"/>
    </row>
    <row r="198" spans="1:19" ht="16.5" customHeight="1">
      <c r="A198" s="17"/>
      <c r="B198" s="18"/>
      <c r="C198" s="19"/>
      <c r="D198" s="18"/>
      <c r="E198" s="18"/>
      <c r="F198" s="18"/>
      <c r="G198" s="18"/>
      <c r="H198" s="18"/>
      <c r="I198" s="18"/>
      <c r="J198" s="18"/>
      <c r="K198" s="18"/>
      <c r="L198" s="20"/>
      <c r="M198" s="20"/>
      <c r="N198" s="20"/>
      <c r="O198" s="20"/>
      <c r="P198" s="20"/>
      <c r="Q198" s="90"/>
      <c r="R198" s="90"/>
      <c r="S198" s="91"/>
    </row>
    <row r="199" spans="1:19" ht="16.5" customHeight="1">
      <c r="A199" s="17"/>
      <c r="B199" s="18"/>
      <c r="C199" s="19"/>
      <c r="D199" s="18"/>
      <c r="E199" s="18"/>
      <c r="F199" s="18"/>
      <c r="G199" s="18"/>
      <c r="H199" s="18"/>
      <c r="I199" s="18"/>
      <c r="J199" s="18"/>
      <c r="K199" s="18"/>
      <c r="L199" s="20"/>
      <c r="M199" s="20"/>
      <c r="N199" s="20"/>
      <c r="O199" s="20"/>
      <c r="P199" s="20"/>
      <c r="Q199" s="90"/>
      <c r="R199" s="90"/>
      <c r="S199" s="91"/>
    </row>
    <row r="200" spans="1:19" ht="16.5" customHeight="1">
      <c r="A200" s="17"/>
      <c r="B200" s="18"/>
      <c r="C200" s="19"/>
      <c r="D200" s="18"/>
      <c r="E200" s="18"/>
      <c r="F200" s="18"/>
      <c r="G200" s="18"/>
      <c r="H200" s="18"/>
      <c r="I200" s="18"/>
      <c r="J200" s="18"/>
      <c r="K200" s="18"/>
      <c r="L200" s="20"/>
      <c r="M200" s="20"/>
      <c r="N200" s="20"/>
      <c r="O200" s="20"/>
      <c r="P200" s="20"/>
      <c r="Q200" s="90"/>
      <c r="R200" s="90"/>
      <c r="S200" s="91"/>
    </row>
    <row r="201" spans="1:19" ht="16.5" customHeight="1">
      <c r="A201" s="17"/>
      <c r="B201" s="18"/>
      <c r="C201" s="19"/>
      <c r="D201" s="18"/>
      <c r="E201" s="18"/>
      <c r="F201" s="18"/>
      <c r="G201" s="18"/>
      <c r="H201" s="18"/>
      <c r="I201" s="18"/>
      <c r="J201" s="18"/>
      <c r="K201" s="18"/>
      <c r="L201" s="20"/>
      <c r="M201" s="20"/>
      <c r="N201" s="20"/>
      <c r="O201" s="20"/>
      <c r="P201" s="20"/>
      <c r="Q201" s="90"/>
      <c r="R201" s="90"/>
      <c r="S201" s="91"/>
    </row>
    <row r="202" spans="1:19" ht="16.5" customHeight="1">
      <c r="A202" s="17"/>
      <c r="B202" s="18"/>
      <c r="C202" s="19"/>
      <c r="D202" s="18"/>
      <c r="E202" s="18"/>
      <c r="F202" s="18"/>
      <c r="G202" s="18"/>
      <c r="H202" s="18"/>
      <c r="I202" s="18"/>
      <c r="J202" s="18"/>
      <c r="K202" s="18"/>
      <c r="L202" s="20"/>
      <c r="M202" s="20"/>
      <c r="N202" s="20"/>
      <c r="O202" s="20"/>
      <c r="P202" s="20"/>
      <c r="Q202" s="90"/>
      <c r="R202" s="90"/>
      <c r="S202" s="91"/>
    </row>
    <row r="203" spans="1:19" ht="16.5" customHeight="1">
      <c r="A203" s="17"/>
      <c r="B203" s="18"/>
      <c r="C203" s="19"/>
      <c r="D203" s="18"/>
      <c r="E203" s="18"/>
      <c r="F203" s="18"/>
      <c r="G203" s="18"/>
      <c r="H203" s="18"/>
      <c r="I203" s="18"/>
      <c r="J203" s="18"/>
      <c r="K203" s="18"/>
      <c r="L203" s="20"/>
      <c r="M203" s="20"/>
      <c r="N203" s="20"/>
      <c r="O203" s="20"/>
      <c r="P203" s="20"/>
      <c r="Q203" s="90"/>
      <c r="R203" s="90"/>
      <c r="S203" s="91"/>
    </row>
    <row r="204" spans="1:19" ht="16.5" customHeight="1">
      <c r="A204" s="17"/>
      <c r="B204" s="18"/>
      <c r="C204" s="19"/>
      <c r="D204" s="18"/>
      <c r="E204" s="18"/>
      <c r="F204" s="18"/>
      <c r="G204" s="18"/>
      <c r="H204" s="18"/>
      <c r="I204" s="18"/>
      <c r="J204" s="18"/>
      <c r="K204" s="18"/>
      <c r="L204" s="20"/>
      <c r="M204" s="20"/>
      <c r="N204" s="20"/>
      <c r="O204" s="20"/>
      <c r="P204" s="20"/>
      <c r="Q204" s="90"/>
      <c r="R204" s="90"/>
      <c r="S204" s="91"/>
    </row>
    <row r="205" spans="1:19" ht="16.5" customHeight="1">
      <c r="A205" s="17"/>
      <c r="B205" s="18"/>
      <c r="C205" s="19"/>
      <c r="D205" s="18"/>
      <c r="E205" s="18"/>
      <c r="F205" s="18"/>
      <c r="G205" s="18"/>
      <c r="H205" s="18"/>
      <c r="I205" s="18"/>
      <c r="J205" s="18"/>
      <c r="K205" s="18"/>
      <c r="L205" s="20"/>
      <c r="M205" s="20"/>
      <c r="N205" s="20"/>
      <c r="O205" s="20"/>
      <c r="P205" s="20"/>
      <c r="Q205" s="90"/>
      <c r="R205" s="90"/>
      <c r="S205" s="91"/>
    </row>
    <row r="206" spans="1:19" ht="16.5" customHeight="1">
      <c r="A206" s="17"/>
      <c r="B206" s="18"/>
      <c r="C206" s="19"/>
      <c r="D206" s="18"/>
      <c r="E206" s="18"/>
      <c r="F206" s="18"/>
      <c r="G206" s="18"/>
      <c r="H206" s="18"/>
      <c r="I206" s="18"/>
      <c r="J206" s="18"/>
      <c r="K206" s="18"/>
      <c r="L206" s="20"/>
      <c r="M206" s="20"/>
      <c r="N206" s="20"/>
      <c r="O206" s="20"/>
      <c r="P206" s="20"/>
      <c r="Q206" s="90"/>
      <c r="R206" s="90"/>
      <c r="S206" s="91"/>
    </row>
    <row r="207" spans="1:19" ht="16.5" customHeight="1">
      <c r="A207" s="17"/>
      <c r="B207" s="18"/>
      <c r="C207" s="19"/>
      <c r="D207" s="18"/>
      <c r="E207" s="18"/>
      <c r="F207" s="18"/>
      <c r="G207" s="18"/>
      <c r="H207" s="18"/>
      <c r="I207" s="18"/>
      <c r="J207" s="18"/>
      <c r="K207" s="18"/>
      <c r="L207" s="20"/>
      <c r="M207" s="20"/>
      <c r="N207" s="20"/>
      <c r="O207" s="20"/>
      <c r="P207" s="20"/>
      <c r="Q207" s="90"/>
      <c r="R207" s="90"/>
      <c r="S207" s="91"/>
    </row>
    <row r="208" spans="1:19" ht="16.5" customHeight="1">
      <c r="A208" s="17"/>
      <c r="B208" s="18"/>
      <c r="C208" s="19"/>
      <c r="D208" s="18"/>
      <c r="E208" s="18"/>
      <c r="F208" s="18"/>
      <c r="G208" s="18"/>
      <c r="H208" s="18"/>
      <c r="I208" s="18"/>
      <c r="J208" s="18"/>
      <c r="K208" s="18"/>
      <c r="L208" s="20"/>
      <c r="M208" s="20"/>
      <c r="N208" s="20"/>
      <c r="O208" s="20"/>
      <c r="P208" s="20"/>
      <c r="Q208" s="90"/>
      <c r="R208" s="90"/>
      <c r="S208" s="91"/>
    </row>
    <row r="209" spans="1:19" ht="16.5" customHeight="1">
      <c r="A209" s="17"/>
      <c r="B209" s="18"/>
      <c r="C209" s="19"/>
      <c r="D209" s="18"/>
      <c r="E209" s="18"/>
      <c r="F209" s="18"/>
      <c r="G209" s="18"/>
      <c r="H209" s="18"/>
      <c r="I209" s="18"/>
      <c r="J209" s="18"/>
      <c r="K209" s="18"/>
      <c r="L209" s="20"/>
      <c r="M209" s="20"/>
      <c r="N209" s="20"/>
      <c r="O209" s="20"/>
      <c r="P209" s="20"/>
      <c r="Q209" s="90"/>
      <c r="R209" s="90"/>
      <c r="S209" s="91"/>
    </row>
    <row r="210" spans="1:19" ht="16.5" customHeight="1">
      <c r="A210" s="17"/>
      <c r="B210" s="18"/>
      <c r="C210" s="19"/>
      <c r="D210" s="18"/>
      <c r="E210" s="18"/>
      <c r="F210" s="18"/>
      <c r="G210" s="18"/>
      <c r="H210" s="18"/>
      <c r="I210" s="18"/>
      <c r="J210" s="18"/>
      <c r="K210" s="18"/>
      <c r="L210" s="20"/>
      <c r="M210" s="20"/>
      <c r="N210" s="20"/>
      <c r="O210" s="20"/>
      <c r="P210" s="20"/>
      <c r="Q210" s="90"/>
      <c r="R210" s="90"/>
      <c r="S210" s="91"/>
    </row>
    <row r="211" spans="1:19" ht="16.5" customHeight="1">
      <c r="A211" s="17"/>
      <c r="B211" s="18"/>
      <c r="C211" s="19"/>
      <c r="D211" s="18"/>
      <c r="E211" s="18"/>
      <c r="F211" s="18"/>
      <c r="G211" s="18"/>
      <c r="H211" s="18"/>
      <c r="I211" s="18"/>
      <c r="J211" s="18"/>
      <c r="K211" s="18"/>
      <c r="L211" s="20"/>
      <c r="M211" s="20"/>
      <c r="N211" s="20"/>
      <c r="O211" s="20"/>
      <c r="P211" s="20"/>
      <c r="Q211" s="90"/>
      <c r="R211" s="90"/>
      <c r="S211" s="91"/>
    </row>
    <row r="212" spans="1:19" ht="16.5" customHeight="1">
      <c r="A212" s="17"/>
      <c r="B212" s="18"/>
      <c r="C212" s="19"/>
      <c r="D212" s="18"/>
      <c r="E212" s="18"/>
      <c r="F212" s="18"/>
      <c r="G212" s="18"/>
      <c r="H212" s="18"/>
      <c r="I212" s="18"/>
      <c r="J212" s="18"/>
      <c r="K212" s="18"/>
      <c r="L212" s="20"/>
      <c r="M212" s="20"/>
      <c r="N212" s="20"/>
      <c r="O212" s="20"/>
      <c r="P212" s="20"/>
      <c r="Q212" s="90"/>
      <c r="R212" s="90"/>
      <c r="S212" s="91"/>
    </row>
    <row r="213" spans="1:19" ht="16.5" customHeight="1">
      <c r="A213" s="17"/>
      <c r="B213" s="18"/>
      <c r="C213" s="19"/>
      <c r="D213" s="18"/>
      <c r="E213" s="18"/>
      <c r="F213" s="18"/>
      <c r="G213" s="18"/>
      <c r="H213" s="18"/>
      <c r="I213" s="18"/>
      <c r="J213" s="18"/>
      <c r="K213" s="18"/>
      <c r="L213" s="20"/>
      <c r="M213" s="20"/>
      <c r="N213" s="20"/>
      <c r="O213" s="20"/>
      <c r="P213" s="20"/>
      <c r="Q213" s="90"/>
      <c r="R213" s="90"/>
      <c r="S213" s="91"/>
    </row>
    <row r="214" spans="1:19" ht="16.5" customHeight="1">
      <c r="A214" s="17"/>
      <c r="B214" s="18"/>
      <c r="C214" s="19"/>
      <c r="D214" s="18"/>
      <c r="E214" s="18"/>
      <c r="F214" s="18"/>
      <c r="G214" s="18"/>
      <c r="H214" s="18"/>
      <c r="I214" s="18"/>
      <c r="J214" s="18"/>
      <c r="K214" s="18"/>
      <c r="L214" s="20"/>
      <c r="M214" s="20"/>
      <c r="N214" s="20"/>
      <c r="O214" s="20"/>
      <c r="P214" s="20"/>
      <c r="Q214" s="90"/>
      <c r="R214" s="90"/>
      <c r="S214" s="91"/>
    </row>
    <row r="215" spans="1:19" ht="16.5" customHeight="1">
      <c r="A215" s="17"/>
      <c r="B215" s="18"/>
      <c r="C215" s="19"/>
      <c r="D215" s="18"/>
      <c r="E215" s="18"/>
      <c r="F215" s="18"/>
      <c r="G215" s="18"/>
      <c r="H215" s="18"/>
      <c r="I215" s="18"/>
      <c r="J215" s="18"/>
      <c r="K215" s="18"/>
      <c r="L215" s="20"/>
      <c r="M215" s="20"/>
      <c r="N215" s="20"/>
      <c r="O215" s="20"/>
      <c r="P215" s="20"/>
      <c r="Q215" s="90"/>
      <c r="R215" s="90"/>
      <c r="S215" s="91"/>
    </row>
    <row r="216" spans="1:19" ht="16.5" customHeight="1">
      <c r="A216" s="17"/>
      <c r="B216" s="18"/>
      <c r="C216" s="19"/>
      <c r="D216" s="18"/>
      <c r="E216" s="18"/>
      <c r="F216" s="18"/>
      <c r="G216" s="18"/>
      <c r="H216" s="18"/>
      <c r="I216" s="18"/>
      <c r="J216" s="18"/>
      <c r="K216" s="18"/>
      <c r="L216" s="20"/>
      <c r="M216" s="20"/>
      <c r="N216" s="20"/>
      <c r="O216" s="20"/>
      <c r="P216" s="20"/>
      <c r="Q216" s="90"/>
      <c r="R216" s="90"/>
      <c r="S216" s="91"/>
    </row>
    <row r="217" spans="1:19" ht="16.5" customHeight="1">
      <c r="A217" s="17"/>
      <c r="B217" s="18"/>
      <c r="C217" s="19"/>
      <c r="D217" s="18"/>
      <c r="E217" s="18"/>
      <c r="F217" s="18"/>
      <c r="G217" s="18"/>
      <c r="H217" s="18"/>
      <c r="I217" s="18"/>
      <c r="J217" s="18"/>
      <c r="K217" s="18"/>
      <c r="L217" s="20"/>
      <c r="M217" s="20"/>
      <c r="N217" s="20"/>
      <c r="O217" s="20"/>
      <c r="P217" s="20"/>
      <c r="Q217" s="90"/>
      <c r="R217" s="90"/>
      <c r="S217" s="91"/>
    </row>
    <row r="218" spans="1:19" ht="16.5" customHeight="1">
      <c r="A218" s="17"/>
      <c r="B218" s="18"/>
      <c r="C218" s="19"/>
      <c r="D218" s="18"/>
      <c r="E218" s="18"/>
      <c r="F218" s="18"/>
      <c r="G218" s="18"/>
      <c r="H218" s="18"/>
      <c r="I218" s="18"/>
      <c r="J218" s="18"/>
      <c r="K218" s="18"/>
      <c r="L218" s="20"/>
      <c r="M218" s="20"/>
      <c r="N218" s="20"/>
      <c r="O218" s="20"/>
      <c r="P218" s="20"/>
      <c r="Q218" s="90"/>
      <c r="R218" s="90"/>
      <c r="S218" s="91"/>
    </row>
    <row r="219" spans="1:19" ht="16.5" customHeight="1">
      <c r="A219" s="17"/>
      <c r="B219" s="18"/>
      <c r="C219" s="19"/>
      <c r="D219" s="18"/>
      <c r="E219" s="18"/>
      <c r="F219" s="18"/>
      <c r="G219" s="18"/>
      <c r="H219" s="18"/>
      <c r="I219" s="18"/>
      <c r="J219" s="18"/>
      <c r="K219" s="18"/>
      <c r="L219" s="20"/>
      <c r="M219" s="20"/>
      <c r="N219" s="20"/>
      <c r="O219" s="20"/>
      <c r="P219" s="20"/>
      <c r="Q219" s="90"/>
      <c r="R219" s="90"/>
      <c r="S219" s="91"/>
    </row>
    <row r="220" spans="1:19" ht="16.5" customHeight="1">
      <c r="A220" s="17"/>
      <c r="B220" s="18"/>
      <c r="C220" s="19"/>
      <c r="D220" s="18"/>
      <c r="E220" s="18"/>
      <c r="F220" s="18"/>
      <c r="G220" s="18"/>
      <c r="H220" s="18"/>
      <c r="I220" s="18"/>
      <c r="J220" s="18"/>
      <c r="K220" s="18"/>
      <c r="L220" s="20"/>
      <c r="M220" s="20"/>
      <c r="N220" s="20"/>
      <c r="O220" s="20"/>
      <c r="P220" s="20"/>
      <c r="Q220" s="90"/>
      <c r="R220" s="90"/>
      <c r="S220" s="91"/>
    </row>
    <row r="221" spans="1:19" ht="16.5" customHeight="1">
      <c r="A221" s="17"/>
      <c r="B221" s="18"/>
      <c r="C221" s="19"/>
      <c r="D221" s="18"/>
      <c r="E221" s="18"/>
      <c r="F221" s="18"/>
      <c r="G221" s="18"/>
      <c r="H221" s="18"/>
      <c r="I221" s="18"/>
      <c r="J221" s="18"/>
      <c r="K221" s="18"/>
      <c r="L221" s="20"/>
      <c r="M221" s="20"/>
      <c r="N221" s="20"/>
      <c r="O221" s="20"/>
      <c r="P221" s="20"/>
      <c r="Q221" s="90"/>
      <c r="R221" s="90"/>
      <c r="S221" s="91"/>
    </row>
    <row r="222" spans="1:19" ht="16.5" customHeight="1">
      <c r="A222" s="17"/>
      <c r="B222" s="18"/>
      <c r="C222" s="19"/>
      <c r="D222" s="18"/>
      <c r="E222" s="18"/>
      <c r="F222" s="18"/>
      <c r="G222" s="18"/>
      <c r="H222" s="18"/>
      <c r="I222" s="18"/>
      <c r="J222" s="18"/>
      <c r="K222" s="18"/>
      <c r="L222" s="20"/>
      <c r="M222" s="20"/>
      <c r="N222" s="20"/>
      <c r="O222" s="20"/>
      <c r="P222" s="20"/>
      <c r="Q222" s="90"/>
      <c r="R222" s="90"/>
      <c r="S222" s="91"/>
    </row>
    <row r="223" spans="1:19" ht="16.5" customHeight="1">
      <c r="A223" s="17"/>
      <c r="B223" s="18"/>
      <c r="C223" s="19"/>
      <c r="D223" s="18"/>
      <c r="E223" s="18"/>
      <c r="F223" s="18"/>
      <c r="G223" s="18"/>
      <c r="H223" s="18"/>
      <c r="I223" s="18"/>
      <c r="J223" s="18"/>
      <c r="K223" s="18"/>
      <c r="L223" s="20"/>
      <c r="M223" s="20"/>
      <c r="N223" s="20"/>
      <c r="O223" s="20"/>
      <c r="P223" s="20"/>
      <c r="Q223" s="90"/>
      <c r="R223" s="90"/>
      <c r="S223" s="91"/>
    </row>
    <row r="224" spans="1:19" ht="16.5" customHeight="1">
      <c r="A224" s="17"/>
      <c r="B224" s="18"/>
      <c r="C224" s="19"/>
      <c r="D224" s="18"/>
      <c r="E224" s="18"/>
      <c r="F224" s="18"/>
      <c r="G224" s="18"/>
      <c r="H224" s="18"/>
      <c r="I224" s="18"/>
      <c r="J224" s="18"/>
      <c r="K224" s="18"/>
      <c r="L224" s="20"/>
      <c r="M224" s="20"/>
      <c r="N224" s="20"/>
      <c r="O224" s="20"/>
      <c r="P224" s="20"/>
      <c r="Q224" s="90"/>
      <c r="R224" s="90"/>
      <c r="S224" s="91"/>
    </row>
    <row r="225" spans="1:19" ht="16.5" customHeight="1">
      <c r="A225" s="17"/>
      <c r="B225" s="18"/>
      <c r="C225" s="19"/>
      <c r="D225" s="18"/>
      <c r="E225" s="18"/>
      <c r="F225" s="18"/>
      <c r="G225" s="18"/>
      <c r="H225" s="18"/>
      <c r="I225" s="18"/>
      <c r="J225" s="18"/>
      <c r="K225" s="18"/>
      <c r="L225" s="20"/>
      <c r="M225" s="20"/>
      <c r="N225" s="20"/>
      <c r="O225" s="20"/>
      <c r="P225" s="20"/>
      <c r="Q225" s="90"/>
      <c r="R225" s="90"/>
      <c r="S225" s="91"/>
    </row>
    <row r="226" spans="1:19" ht="16.5" customHeight="1">
      <c r="A226" s="17"/>
      <c r="B226" s="18"/>
      <c r="C226" s="19"/>
      <c r="D226" s="18"/>
      <c r="E226" s="18"/>
      <c r="F226" s="18"/>
      <c r="G226" s="18"/>
      <c r="H226" s="18"/>
      <c r="I226" s="18"/>
      <c r="J226" s="18"/>
      <c r="K226" s="18"/>
      <c r="L226" s="20"/>
      <c r="M226" s="20"/>
      <c r="N226" s="20"/>
      <c r="O226" s="20"/>
      <c r="P226" s="20"/>
      <c r="Q226" s="90"/>
      <c r="R226" s="90"/>
      <c r="S226" s="91"/>
    </row>
    <row r="227" spans="1:19" ht="16.5" customHeight="1">
      <c r="A227" s="17"/>
      <c r="B227" s="18"/>
      <c r="C227" s="19"/>
      <c r="D227" s="18"/>
      <c r="E227" s="18"/>
      <c r="F227" s="18"/>
      <c r="G227" s="18"/>
      <c r="H227" s="18"/>
      <c r="I227" s="18"/>
      <c r="J227" s="18"/>
      <c r="K227" s="18"/>
      <c r="L227" s="20"/>
      <c r="M227" s="20"/>
      <c r="N227" s="20"/>
      <c r="O227" s="20"/>
      <c r="P227" s="20"/>
      <c r="Q227" s="90"/>
      <c r="R227" s="90"/>
      <c r="S227" s="91"/>
    </row>
    <row r="228" spans="1:19" ht="16.5" customHeight="1">
      <c r="A228" s="17"/>
      <c r="B228" s="18"/>
      <c r="C228" s="19"/>
      <c r="D228" s="18"/>
      <c r="E228" s="18"/>
      <c r="F228" s="18"/>
      <c r="G228" s="18"/>
      <c r="H228" s="18"/>
      <c r="I228" s="18"/>
      <c r="J228" s="18"/>
      <c r="K228" s="18"/>
      <c r="L228" s="20"/>
      <c r="M228" s="20"/>
      <c r="N228" s="20"/>
      <c r="O228" s="20"/>
      <c r="P228" s="20"/>
      <c r="Q228" s="90"/>
      <c r="R228" s="90"/>
      <c r="S228" s="91"/>
    </row>
    <row r="229" spans="1:19" ht="16.5" customHeight="1">
      <c r="A229" s="17"/>
      <c r="B229" s="18"/>
      <c r="C229" s="19"/>
      <c r="D229" s="18"/>
      <c r="E229" s="18"/>
      <c r="F229" s="18"/>
      <c r="G229" s="18"/>
      <c r="H229" s="18"/>
      <c r="I229" s="18"/>
      <c r="J229" s="18"/>
      <c r="K229" s="18"/>
      <c r="L229" s="20"/>
      <c r="M229" s="20"/>
      <c r="N229" s="20"/>
      <c r="O229" s="20"/>
      <c r="P229" s="20"/>
      <c r="Q229" s="90"/>
      <c r="R229" s="90"/>
      <c r="S229" s="91"/>
    </row>
    <row r="230" spans="1:19" ht="16.5" customHeight="1">
      <c r="A230" s="17"/>
      <c r="B230" s="18"/>
      <c r="C230" s="19"/>
      <c r="D230" s="18"/>
      <c r="E230" s="18"/>
      <c r="F230" s="18"/>
      <c r="G230" s="18"/>
      <c r="H230" s="18"/>
      <c r="I230" s="18"/>
      <c r="J230" s="18"/>
      <c r="K230" s="18"/>
      <c r="L230" s="20"/>
      <c r="M230" s="20"/>
      <c r="N230" s="20"/>
      <c r="O230" s="20"/>
      <c r="P230" s="20"/>
      <c r="Q230" s="90"/>
      <c r="R230" s="90"/>
      <c r="S230" s="91"/>
    </row>
    <row r="231" spans="1:19" ht="16.5" customHeight="1">
      <c r="A231" s="17"/>
      <c r="B231" s="18"/>
      <c r="C231" s="19"/>
      <c r="D231" s="18"/>
      <c r="E231" s="18"/>
      <c r="F231" s="18"/>
      <c r="G231" s="18"/>
      <c r="H231" s="18"/>
      <c r="I231" s="18"/>
      <c r="J231" s="18"/>
      <c r="K231" s="18"/>
      <c r="L231" s="20"/>
      <c r="M231" s="20"/>
      <c r="N231" s="20"/>
      <c r="O231" s="20"/>
      <c r="P231" s="20"/>
      <c r="Q231" s="90"/>
      <c r="R231" s="90"/>
      <c r="S231" s="91"/>
    </row>
    <row r="232" spans="1:19" ht="16.5" customHeight="1">
      <c r="A232" s="17"/>
      <c r="B232" s="18"/>
      <c r="C232" s="19"/>
      <c r="D232" s="18"/>
      <c r="E232" s="18"/>
      <c r="F232" s="18"/>
      <c r="G232" s="18"/>
      <c r="H232" s="18"/>
      <c r="I232" s="18"/>
      <c r="J232" s="18"/>
      <c r="K232" s="18"/>
      <c r="L232" s="20"/>
      <c r="M232" s="20"/>
      <c r="N232" s="20"/>
      <c r="O232" s="20"/>
      <c r="P232" s="20"/>
      <c r="Q232" s="90"/>
      <c r="R232" s="90"/>
      <c r="S232" s="91"/>
    </row>
    <row r="233" spans="1:19" ht="16.5" customHeight="1">
      <c r="A233" s="17"/>
      <c r="B233" s="18"/>
      <c r="C233" s="19"/>
      <c r="D233" s="18"/>
      <c r="E233" s="18"/>
      <c r="F233" s="18"/>
      <c r="G233" s="18"/>
      <c r="H233" s="18"/>
      <c r="I233" s="18"/>
      <c r="J233" s="18"/>
      <c r="K233" s="18"/>
      <c r="L233" s="20"/>
      <c r="M233" s="20"/>
      <c r="N233" s="20"/>
      <c r="O233" s="20"/>
      <c r="P233" s="20"/>
      <c r="Q233" s="90"/>
      <c r="R233" s="90"/>
      <c r="S233" s="91"/>
    </row>
    <row r="234" spans="1:19" ht="16.5" customHeight="1">
      <c r="A234" s="17"/>
      <c r="B234" s="18"/>
      <c r="C234" s="19"/>
      <c r="D234" s="18"/>
      <c r="E234" s="18"/>
      <c r="F234" s="18"/>
      <c r="G234" s="18"/>
      <c r="H234" s="18"/>
      <c r="I234" s="18"/>
      <c r="J234" s="18"/>
      <c r="K234" s="18"/>
      <c r="L234" s="20"/>
      <c r="M234" s="20"/>
      <c r="N234" s="20"/>
      <c r="O234" s="20"/>
      <c r="P234" s="20"/>
      <c r="Q234" s="90"/>
      <c r="R234" s="90"/>
      <c r="S234" s="91"/>
    </row>
    <row r="235" spans="1:19" ht="16.5" customHeight="1">
      <c r="A235" s="17"/>
      <c r="B235" s="18"/>
      <c r="C235" s="19"/>
      <c r="D235" s="18"/>
      <c r="E235" s="18"/>
      <c r="F235" s="18"/>
      <c r="G235" s="18"/>
      <c r="H235" s="18"/>
      <c r="I235" s="18"/>
      <c r="J235" s="18"/>
      <c r="K235" s="18"/>
      <c r="L235" s="20"/>
      <c r="M235" s="20"/>
      <c r="N235" s="20"/>
      <c r="O235" s="20"/>
      <c r="P235" s="20"/>
      <c r="Q235" s="90"/>
      <c r="R235" s="90"/>
      <c r="S235" s="91"/>
    </row>
    <row r="236" spans="1:19" ht="16.5" customHeight="1">
      <c r="A236" s="17"/>
      <c r="B236" s="18"/>
      <c r="C236" s="19"/>
      <c r="D236" s="18"/>
      <c r="E236" s="18"/>
      <c r="F236" s="18"/>
      <c r="G236" s="18"/>
      <c r="H236" s="18"/>
      <c r="I236" s="18"/>
      <c r="J236" s="18"/>
      <c r="K236" s="18"/>
      <c r="L236" s="20"/>
      <c r="M236" s="20"/>
      <c r="N236" s="20"/>
      <c r="O236" s="20"/>
      <c r="P236" s="20"/>
      <c r="Q236" s="90"/>
      <c r="R236" s="90"/>
      <c r="S236" s="91"/>
    </row>
    <row r="237" spans="1:19" ht="16.5" customHeight="1">
      <c r="A237" s="17"/>
      <c r="B237" s="18"/>
      <c r="C237" s="19"/>
      <c r="D237" s="18"/>
      <c r="E237" s="18"/>
      <c r="F237" s="18"/>
      <c r="G237" s="18"/>
      <c r="H237" s="18"/>
      <c r="I237" s="18"/>
      <c r="J237" s="18"/>
      <c r="K237" s="18"/>
      <c r="L237" s="20"/>
      <c r="M237" s="20"/>
      <c r="N237" s="20"/>
      <c r="O237" s="20"/>
      <c r="P237" s="20"/>
      <c r="Q237" s="90"/>
      <c r="R237" s="90"/>
      <c r="S237" s="91"/>
    </row>
    <row r="238" spans="1:19" ht="16.5" customHeight="1">
      <c r="A238" s="17"/>
      <c r="B238" s="18"/>
      <c r="C238" s="19"/>
      <c r="D238" s="18"/>
      <c r="E238" s="18"/>
      <c r="F238" s="18"/>
      <c r="G238" s="18"/>
      <c r="H238" s="18"/>
      <c r="I238" s="18"/>
      <c r="J238" s="18"/>
      <c r="K238" s="18"/>
      <c r="L238" s="20"/>
      <c r="M238" s="20"/>
      <c r="N238" s="20"/>
      <c r="O238" s="20"/>
      <c r="P238" s="20"/>
      <c r="Q238" s="90"/>
      <c r="R238" s="90"/>
      <c r="S238" s="91"/>
    </row>
    <row r="239" spans="1:19" ht="16.5" customHeight="1">
      <c r="A239" s="17"/>
      <c r="B239" s="18"/>
      <c r="C239" s="19"/>
      <c r="D239" s="18"/>
      <c r="E239" s="18"/>
      <c r="F239" s="18"/>
      <c r="G239" s="18"/>
      <c r="H239" s="18"/>
      <c r="I239" s="18"/>
      <c r="J239" s="18"/>
      <c r="K239" s="18"/>
      <c r="L239" s="20"/>
      <c r="M239" s="20"/>
      <c r="N239" s="20"/>
      <c r="O239" s="20"/>
      <c r="P239" s="20"/>
      <c r="Q239" s="90"/>
      <c r="R239" s="90"/>
      <c r="S239" s="91"/>
    </row>
    <row r="240" spans="1:19" ht="16.5" customHeight="1">
      <c r="A240" s="17"/>
      <c r="B240" s="18"/>
      <c r="C240" s="19"/>
      <c r="D240" s="18"/>
      <c r="E240" s="18"/>
      <c r="F240" s="18"/>
      <c r="G240" s="18"/>
      <c r="H240" s="18"/>
      <c r="I240" s="18"/>
      <c r="J240" s="18"/>
      <c r="K240" s="18"/>
      <c r="L240" s="20"/>
      <c r="M240" s="20"/>
      <c r="N240" s="20"/>
      <c r="O240" s="20"/>
      <c r="P240" s="20"/>
      <c r="Q240" s="90"/>
      <c r="R240" s="90"/>
      <c r="S240" s="91"/>
    </row>
    <row r="241" spans="1:19" ht="16.5" customHeight="1">
      <c r="A241" s="17"/>
      <c r="B241" s="18"/>
      <c r="C241" s="19"/>
      <c r="D241" s="18"/>
      <c r="E241" s="18"/>
      <c r="F241" s="18"/>
      <c r="G241" s="18"/>
      <c r="H241" s="18"/>
      <c r="I241" s="18"/>
      <c r="J241" s="18"/>
      <c r="K241" s="18"/>
      <c r="L241" s="20"/>
      <c r="M241" s="20"/>
      <c r="N241" s="20"/>
      <c r="O241" s="20"/>
      <c r="P241" s="20"/>
      <c r="Q241" s="90"/>
      <c r="R241" s="90"/>
      <c r="S241" s="91"/>
    </row>
    <row r="242" spans="1:19" ht="16.5" customHeight="1">
      <c r="A242" s="17"/>
      <c r="B242" s="18"/>
      <c r="C242" s="19"/>
      <c r="D242" s="18"/>
      <c r="E242" s="18"/>
      <c r="F242" s="18"/>
      <c r="G242" s="18"/>
      <c r="H242" s="18"/>
      <c r="I242" s="18"/>
      <c r="J242" s="18"/>
      <c r="K242" s="18"/>
      <c r="L242" s="20"/>
      <c r="M242" s="20"/>
      <c r="N242" s="20"/>
      <c r="O242" s="20"/>
      <c r="P242" s="20"/>
      <c r="Q242" s="90"/>
      <c r="R242" s="90"/>
      <c r="S242" s="91"/>
    </row>
    <row r="243" spans="1:19" ht="16.5" customHeight="1">
      <c r="A243" s="17"/>
      <c r="B243" s="18"/>
      <c r="C243" s="19"/>
      <c r="D243" s="18"/>
      <c r="E243" s="18"/>
      <c r="F243" s="18"/>
      <c r="G243" s="18"/>
      <c r="H243" s="18"/>
      <c r="I243" s="18"/>
      <c r="J243" s="18"/>
      <c r="K243" s="18"/>
      <c r="L243" s="20"/>
      <c r="M243" s="20"/>
      <c r="N243" s="20"/>
      <c r="O243" s="20"/>
      <c r="P243" s="20"/>
      <c r="Q243" s="90"/>
      <c r="R243" s="90"/>
      <c r="S243" s="91"/>
    </row>
    <row r="244" spans="1:19" ht="16.5" customHeight="1">
      <c r="A244" s="17"/>
      <c r="B244" s="18"/>
      <c r="C244" s="19"/>
      <c r="D244" s="18"/>
      <c r="E244" s="18"/>
      <c r="F244" s="18"/>
      <c r="G244" s="18"/>
      <c r="H244" s="18"/>
      <c r="I244" s="18"/>
      <c r="J244" s="18"/>
      <c r="K244" s="18"/>
      <c r="L244" s="20"/>
      <c r="M244" s="20"/>
      <c r="N244" s="20"/>
      <c r="O244" s="20"/>
      <c r="P244" s="20"/>
      <c r="Q244" s="90"/>
      <c r="R244" s="90"/>
      <c r="S244" s="91"/>
    </row>
    <row r="245" spans="1:19" ht="16.5" customHeight="1">
      <c r="A245" s="17"/>
      <c r="B245" s="18"/>
      <c r="C245" s="19"/>
      <c r="D245" s="18"/>
      <c r="E245" s="18"/>
      <c r="F245" s="18"/>
      <c r="G245" s="18"/>
      <c r="H245" s="18"/>
      <c r="I245" s="18"/>
      <c r="J245" s="18"/>
      <c r="K245" s="18"/>
      <c r="L245" s="20"/>
      <c r="M245" s="20"/>
      <c r="N245" s="20"/>
      <c r="O245" s="20"/>
      <c r="P245" s="20"/>
      <c r="Q245" s="90"/>
      <c r="R245" s="90"/>
      <c r="S245" s="91"/>
    </row>
    <row r="246" spans="1:19" ht="16.5" customHeight="1">
      <c r="A246" s="17"/>
      <c r="B246" s="18"/>
      <c r="C246" s="19"/>
      <c r="D246" s="18"/>
      <c r="E246" s="18"/>
      <c r="F246" s="18"/>
      <c r="G246" s="18"/>
      <c r="H246" s="18"/>
      <c r="I246" s="18"/>
      <c r="J246" s="18"/>
      <c r="K246" s="18"/>
      <c r="L246" s="20"/>
      <c r="M246" s="20"/>
      <c r="N246" s="20"/>
      <c r="O246" s="20"/>
      <c r="P246" s="20"/>
      <c r="Q246" s="90"/>
      <c r="R246" s="90"/>
      <c r="S246" s="91"/>
    </row>
    <row r="247" spans="1:19" ht="16.5" customHeight="1">
      <c r="A247" s="17"/>
      <c r="B247" s="18"/>
      <c r="C247" s="19"/>
      <c r="D247" s="18"/>
      <c r="E247" s="18"/>
      <c r="F247" s="18"/>
      <c r="G247" s="18"/>
      <c r="H247" s="18"/>
      <c r="I247" s="18"/>
      <c r="J247" s="18"/>
      <c r="K247" s="18"/>
      <c r="L247" s="20"/>
      <c r="M247" s="20"/>
      <c r="N247" s="20"/>
      <c r="O247" s="20"/>
      <c r="P247" s="20"/>
      <c r="Q247" s="90"/>
      <c r="R247" s="90"/>
      <c r="S247" s="91"/>
    </row>
    <row r="248" spans="1:19" ht="16.5" customHeight="1">
      <c r="A248" s="17"/>
      <c r="B248" s="18"/>
      <c r="C248" s="19"/>
      <c r="D248" s="18"/>
      <c r="E248" s="18"/>
      <c r="F248" s="18"/>
      <c r="G248" s="18"/>
      <c r="H248" s="18"/>
      <c r="I248" s="18"/>
      <c r="J248" s="18"/>
      <c r="K248" s="18"/>
      <c r="L248" s="20"/>
      <c r="M248" s="20"/>
      <c r="N248" s="20"/>
      <c r="O248" s="20"/>
      <c r="P248" s="20"/>
      <c r="Q248" s="90"/>
      <c r="R248" s="90"/>
      <c r="S248" s="91"/>
    </row>
    <row r="249" spans="1:19" ht="16.5" customHeight="1">
      <c r="A249" s="17"/>
      <c r="B249" s="18"/>
      <c r="C249" s="19"/>
      <c r="D249" s="18"/>
      <c r="E249" s="18"/>
      <c r="F249" s="18"/>
      <c r="G249" s="18"/>
      <c r="H249" s="18"/>
      <c r="I249" s="18"/>
      <c r="J249" s="18"/>
      <c r="K249" s="18"/>
      <c r="L249" s="20"/>
      <c r="M249" s="20"/>
      <c r="N249" s="20"/>
      <c r="O249" s="20"/>
      <c r="P249" s="20"/>
      <c r="Q249" s="90"/>
      <c r="R249" s="90"/>
      <c r="S249" s="91"/>
    </row>
    <row r="250" spans="1:19" ht="16.5" customHeight="1">
      <c r="A250" s="17"/>
      <c r="B250" s="18"/>
      <c r="C250" s="19"/>
      <c r="D250" s="18"/>
      <c r="E250" s="18"/>
      <c r="F250" s="18"/>
      <c r="G250" s="18"/>
      <c r="H250" s="18"/>
      <c r="I250" s="18"/>
      <c r="J250" s="18"/>
      <c r="K250" s="18"/>
      <c r="L250" s="20"/>
      <c r="M250" s="20"/>
      <c r="N250" s="20"/>
      <c r="O250" s="20"/>
      <c r="P250" s="20"/>
      <c r="Q250" s="90"/>
      <c r="R250" s="90"/>
      <c r="S250" s="91"/>
    </row>
    <row r="251" spans="1:19" ht="16.5" customHeight="1">
      <c r="A251" s="17"/>
      <c r="B251" s="18"/>
      <c r="C251" s="19"/>
      <c r="D251" s="18"/>
      <c r="E251" s="18"/>
      <c r="F251" s="18"/>
      <c r="G251" s="18"/>
      <c r="H251" s="18"/>
      <c r="I251" s="18"/>
      <c r="J251" s="18"/>
      <c r="K251" s="18"/>
      <c r="L251" s="20"/>
      <c r="M251" s="20"/>
      <c r="N251" s="20"/>
      <c r="O251" s="20"/>
      <c r="P251" s="20"/>
      <c r="Q251" s="90"/>
      <c r="R251" s="90"/>
      <c r="S251" s="91"/>
    </row>
    <row r="252" spans="1:19" ht="16.5" customHeight="1">
      <c r="A252" s="17"/>
      <c r="B252" s="18"/>
      <c r="C252" s="19"/>
      <c r="D252" s="18"/>
      <c r="E252" s="18"/>
      <c r="F252" s="18"/>
      <c r="G252" s="18"/>
      <c r="H252" s="18"/>
      <c r="I252" s="18"/>
      <c r="J252" s="18"/>
      <c r="K252" s="18"/>
      <c r="L252" s="20"/>
      <c r="M252" s="20"/>
      <c r="N252" s="20"/>
      <c r="O252" s="20"/>
      <c r="P252" s="20"/>
      <c r="Q252" s="90"/>
      <c r="R252" s="90"/>
      <c r="S252" s="91"/>
    </row>
    <row r="253" spans="1:19" ht="16.5" customHeight="1">
      <c r="A253" s="17"/>
      <c r="B253" s="18"/>
      <c r="C253" s="19"/>
      <c r="D253" s="18"/>
      <c r="E253" s="18"/>
      <c r="F253" s="18"/>
      <c r="G253" s="18"/>
      <c r="H253" s="18"/>
      <c r="I253" s="18"/>
      <c r="J253" s="18"/>
      <c r="K253" s="18"/>
      <c r="L253" s="20"/>
      <c r="M253" s="20"/>
      <c r="N253" s="20"/>
      <c r="O253" s="20"/>
      <c r="P253" s="20"/>
      <c r="Q253" s="90"/>
      <c r="R253" s="90"/>
      <c r="S253" s="91"/>
    </row>
    <row r="254" spans="1:19" ht="16.5" customHeight="1">
      <c r="A254" s="17"/>
      <c r="B254" s="18"/>
      <c r="C254" s="19"/>
      <c r="D254" s="18"/>
      <c r="E254" s="18"/>
      <c r="F254" s="18"/>
      <c r="G254" s="18"/>
      <c r="H254" s="18"/>
      <c r="I254" s="18"/>
      <c r="J254" s="18"/>
      <c r="K254" s="18"/>
      <c r="L254" s="20"/>
      <c r="M254" s="20"/>
      <c r="N254" s="20"/>
      <c r="O254" s="20"/>
      <c r="P254" s="20"/>
      <c r="Q254" s="90"/>
      <c r="R254" s="90"/>
      <c r="S254" s="91"/>
    </row>
    <row r="255" spans="1:19" ht="16.5" customHeight="1">
      <c r="A255" s="17"/>
      <c r="B255" s="18"/>
      <c r="C255" s="19"/>
      <c r="D255" s="18"/>
      <c r="E255" s="18"/>
      <c r="F255" s="18"/>
      <c r="G255" s="18"/>
      <c r="H255" s="18"/>
      <c r="I255" s="18"/>
      <c r="J255" s="18"/>
      <c r="K255" s="18"/>
      <c r="L255" s="20"/>
      <c r="M255" s="20"/>
      <c r="N255" s="20"/>
      <c r="O255" s="20"/>
      <c r="P255" s="20"/>
      <c r="Q255" s="90"/>
      <c r="R255" s="90"/>
      <c r="S255" s="91"/>
    </row>
    <row r="256" spans="1:19" ht="16.5" customHeight="1">
      <c r="A256" s="17"/>
      <c r="B256" s="18"/>
      <c r="C256" s="19"/>
      <c r="D256" s="18"/>
      <c r="E256" s="18"/>
      <c r="F256" s="18"/>
      <c r="G256" s="18"/>
      <c r="H256" s="18"/>
      <c r="I256" s="18"/>
      <c r="J256" s="18"/>
      <c r="K256" s="18"/>
      <c r="L256" s="20"/>
      <c r="M256" s="20"/>
      <c r="N256" s="20"/>
      <c r="O256" s="20"/>
      <c r="P256" s="20"/>
      <c r="Q256" s="90"/>
      <c r="R256" s="90"/>
      <c r="S256" s="91"/>
    </row>
    <row r="257" spans="1:19" ht="16.5" customHeight="1">
      <c r="A257" s="17"/>
      <c r="B257" s="18"/>
      <c r="C257" s="19"/>
      <c r="D257" s="18"/>
      <c r="E257" s="18"/>
      <c r="F257" s="18"/>
      <c r="G257" s="18"/>
      <c r="H257" s="18"/>
      <c r="I257" s="18"/>
      <c r="J257" s="18"/>
      <c r="K257" s="18"/>
      <c r="L257" s="20"/>
      <c r="M257" s="20"/>
      <c r="N257" s="20"/>
      <c r="O257" s="20"/>
      <c r="P257" s="20"/>
      <c r="Q257" s="90"/>
      <c r="R257" s="90"/>
      <c r="S257" s="91"/>
    </row>
    <row r="258" spans="1:19" ht="16.5" customHeight="1">
      <c r="A258" s="17"/>
      <c r="B258" s="18"/>
      <c r="C258" s="19"/>
      <c r="D258" s="18"/>
      <c r="E258" s="18"/>
      <c r="F258" s="18"/>
      <c r="G258" s="18"/>
      <c r="H258" s="18"/>
      <c r="I258" s="18"/>
      <c r="J258" s="18"/>
      <c r="K258" s="18"/>
      <c r="L258" s="20"/>
      <c r="M258" s="20"/>
      <c r="N258" s="20"/>
      <c r="O258" s="20"/>
      <c r="P258" s="20"/>
      <c r="Q258" s="90"/>
      <c r="R258" s="90"/>
      <c r="S258" s="91"/>
    </row>
    <row r="259" spans="1:19" ht="16.5" customHeight="1">
      <c r="A259" s="17"/>
      <c r="B259" s="18"/>
      <c r="C259" s="19"/>
      <c r="D259" s="18"/>
      <c r="E259" s="18"/>
      <c r="F259" s="18"/>
      <c r="G259" s="18"/>
      <c r="H259" s="18"/>
      <c r="I259" s="18"/>
      <c r="J259" s="18"/>
      <c r="K259" s="18"/>
      <c r="L259" s="20"/>
      <c r="M259" s="20"/>
      <c r="N259" s="20"/>
      <c r="O259" s="20"/>
      <c r="P259" s="20"/>
      <c r="Q259" s="90"/>
      <c r="R259" s="90"/>
      <c r="S259" s="91"/>
    </row>
    <row r="260" spans="1:19" ht="16.5" customHeight="1">
      <c r="A260" s="17"/>
      <c r="B260" s="18"/>
      <c r="C260" s="19"/>
      <c r="D260" s="18"/>
      <c r="E260" s="18"/>
      <c r="F260" s="18"/>
      <c r="G260" s="18"/>
      <c r="H260" s="18"/>
      <c r="I260" s="18"/>
      <c r="J260" s="18"/>
      <c r="K260" s="18"/>
      <c r="L260" s="20"/>
      <c r="M260" s="20"/>
      <c r="N260" s="20"/>
      <c r="O260" s="20"/>
      <c r="P260" s="20"/>
      <c r="Q260" s="90"/>
      <c r="R260" s="90"/>
      <c r="S260" s="91"/>
    </row>
    <row r="261" spans="1:19" ht="16.5" customHeight="1">
      <c r="A261" s="17"/>
      <c r="B261" s="18"/>
      <c r="C261" s="19"/>
      <c r="D261" s="18"/>
      <c r="E261" s="18"/>
      <c r="F261" s="18"/>
      <c r="G261" s="18"/>
      <c r="H261" s="18"/>
      <c r="I261" s="18"/>
      <c r="J261" s="18"/>
      <c r="K261" s="18"/>
      <c r="L261" s="20"/>
      <c r="M261" s="20"/>
      <c r="N261" s="20"/>
      <c r="O261" s="20"/>
      <c r="P261" s="20"/>
      <c r="Q261" s="90"/>
      <c r="R261" s="90"/>
      <c r="S261" s="91"/>
    </row>
    <row r="262" spans="1:19" ht="16.5" customHeight="1">
      <c r="A262" s="17"/>
      <c r="B262" s="18"/>
      <c r="C262" s="19"/>
      <c r="D262" s="18"/>
      <c r="E262" s="18"/>
      <c r="F262" s="18"/>
      <c r="G262" s="18"/>
      <c r="H262" s="18"/>
      <c r="I262" s="18"/>
      <c r="J262" s="18"/>
      <c r="K262" s="18"/>
      <c r="L262" s="20"/>
      <c r="M262" s="20"/>
      <c r="N262" s="20"/>
      <c r="O262" s="20"/>
      <c r="P262" s="20"/>
      <c r="Q262" s="90"/>
      <c r="R262" s="90"/>
      <c r="S262" s="91"/>
    </row>
    <row r="263" spans="1:19" ht="16.5" customHeight="1">
      <c r="A263" s="17"/>
      <c r="B263" s="18"/>
      <c r="C263" s="19"/>
      <c r="D263" s="18"/>
      <c r="E263" s="18"/>
      <c r="F263" s="18"/>
      <c r="G263" s="18"/>
      <c r="H263" s="18"/>
      <c r="I263" s="18"/>
      <c r="J263" s="18"/>
      <c r="K263" s="18"/>
      <c r="L263" s="20"/>
      <c r="M263" s="20"/>
      <c r="N263" s="20"/>
      <c r="O263" s="20"/>
      <c r="P263" s="20"/>
      <c r="Q263" s="90"/>
      <c r="R263" s="90"/>
      <c r="S263" s="91"/>
    </row>
    <row r="264" spans="1:19" ht="16.5" customHeight="1">
      <c r="A264" s="17"/>
      <c r="B264" s="18"/>
      <c r="C264" s="19"/>
      <c r="D264" s="18"/>
      <c r="E264" s="18"/>
      <c r="F264" s="18"/>
      <c r="G264" s="18"/>
      <c r="H264" s="18"/>
      <c r="I264" s="18"/>
      <c r="J264" s="18"/>
      <c r="K264" s="18"/>
      <c r="L264" s="20"/>
      <c r="M264" s="20"/>
      <c r="N264" s="20"/>
      <c r="O264" s="20"/>
      <c r="P264" s="20"/>
      <c r="Q264" s="90"/>
      <c r="R264" s="90"/>
      <c r="S264" s="91"/>
    </row>
    <row r="265" spans="1:19" ht="16.5" customHeight="1">
      <c r="A265" s="17"/>
      <c r="B265" s="18"/>
      <c r="C265" s="19"/>
      <c r="D265" s="18"/>
      <c r="E265" s="18"/>
      <c r="F265" s="18"/>
      <c r="G265" s="18"/>
      <c r="H265" s="18"/>
      <c r="I265" s="18"/>
      <c r="J265" s="18"/>
      <c r="K265" s="18"/>
      <c r="L265" s="20"/>
      <c r="M265" s="20"/>
      <c r="N265" s="20"/>
      <c r="O265" s="20"/>
      <c r="P265" s="20"/>
      <c r="Q265" s="90"/>
      <c r="R265" s="90"/>
      <c r="S265" s="91"/>
    </row>
    <row r="266" spans="1:19" ht="16.5" customHeight="1">
      <c r="A266" s="17"/>
      <c r="B266" s="18"/>
      <c r="C266" s="19"/>
      <c r="D266" s="18"/>
      <c r="E266" s="18"/>
      <c r="F266" s="18"/>
      <c r="G266" s="18"/>
      <c r="H266" s="18"/>
      <c r="I266" s="18"/>
      <c r="J266" s="18"/>
      <c r="K266" s="18"/>
      <c r="L266" s="20"/>
      <c r="M266" s="20"/>
      <c r="N266" s="20"/>
      <c r="O266" s="20"/>
      <c r="P266" s="20"/>
      <c r="Q266" s="90"/>
      <c r="R266" s="90"/>
      <c r="S266" s="91"/>
    </row>
    <row r="267" spans="1:19" ht="16.5" customHeight="1">
      <c r="A267" s="17"/>
      <c r="B267" s="18"/>
      <c r="C267" s="19"/>
      <c r="D267" s="18"/>
      <c r="E267" s="18"/>
      <c r="F267" s="18"/>
      <c r="G267" s="18"/>
      <c r="H267" s="18"/>
      <c r="I267" s="18"/>
      <c r="J267" s="18"/>
      <c r="K267" s="18"/>
      <c r="L267" s="20"/>
      <c r="M267" s="20"/>
      <c r="N267" s="20"/>
      <c r="O267" s="20"/>
      <c r="P267" s="20"/>
      <c r="Q267" s="90"/>
      <c r="R267" s="90"/>
      <c r="S267" s="91"/>
    </row>
    <row r="268" spans="1:19" ht="16.5" customHeight="1">
      <c r="A268" s="17"/>
      <c r="B268" s="18"/>
      <c r="C268" s="19"/>
      <c r="D268" s="18"/>
      <c r="E268" s="18"/>
      <c r="F268" s="18"/>
      <c r="G268" s="18"/>
      <c r="H268" s="18"/>
      <c r="I268" s="18"/>
      <c r="J268" s="18"/>
      <c r="K268" s="18"/>
      <c r="L268" s="20"/>
      <c r="M268" s="20"/>
      <c r="N268" s="20"/>
      <c r="O268" s="20"/>
      <c r="P268" s="20"/>
      <c r="Q268" s="90"/>
      <c r="R268" s="90"/>
      <c r="S268" s="91"/>
    </row>
    <row r="269" spans="1:19" ht="16.5" customHeight="1">
      <c r="A269" s="17"/>
      <c r="B269" s="18"/>
      <c r="C269" s="19"/>
      <c r="D269" s="18"/>
      <c r="E269" s="18"/>
      <c r="F269" s="18"/>
      <c r="G269" s="18"/>
      <c r="H269" s="18"/>
      <c r="I269" s="18"/>
      <c r="J269" s="18"/>
      <c r="K269" s="18"/>
      <c r="L269" s="20"/>
      <c r="M269" s="20"/>
      <c r="N269" s="20"/>
      <c r="O269" s="20"/>
      <c r="P269" s="20"/>
      <c r="Q269" s="90"/>
      <c r="R269" s="90"/>
      <c r="S269" s="91"/>
    </row>
    <row r="270" spans="1:19" ht="16.5" customHeight="1">
      <c r="A270" s="17"/>
      <c r="B270" s="18"/>
      <c r="C270" s="19"/>
      <c r="D270" s="18"/>
      <c r="E270" s="18"/>
      <c r="F270" s="18"/>
      <c r="G270" s="18"/>
      <c r="H270" s="18"/>
      <c r="I270" s="18"/>
      <c r="J270" s="18"/>
      <c r="K270" s="18"/>
      <c r="L270" s="20"/>
      <c r="M270" s="20"/>
      <c r="N270" s="20"/>
      <c r="O270" s="20"/>
      <c r="P270" s="20"/>
      <c r="Q270" s="90"/>
      <c r="R270" s="90"/>
      <c r="S270" s="91"/>
    </row>
    <row r="271" spans="1:19" ht="16.5" customHeight="1">
      <c r="A271" s="17"/>
      <c r="B271" s="18"/>
      <c r="C271" s="19"/>
      <c r="D271" s="18"/>
      <c r="E271" s="18"/>
      <c r="F271" s="18"/>
      <c r="G271" s="18"/>
      <c r="H271" s="18"/>
      <c r="I271" s="18"/>
      <c r="J271" s="18"/>
      <c r="K271" s="18"/>
      <c r="L271" s="20"/>
      <c r="M271" s="20"/>
      <c r="N271" s="20"/>
      <c r="O271" s="20"/>
      <c r="P271" s="20"/>
      <c r="Q271" s="90"/>
      <c r="R271" s="90"/>
      <c r="S271" s="91"/>
    </row>
    <row r="272" spans="1:19" ht="16.5" customHeight="1">
      <c r="A272" s="17"/>
      <c r="B272" s="18"/>
      <c r="C272" s="19"/>
      <c r="D272" s="18"/>
      <c r="E272" s="18"/>
      <c r="F272" s="18"/>
      <c r="G272" s="18"/>
      <c r="H272" s="18"/>
      <c r="I272" s="18"/>
      <c r="J272" s="18"/>
      <c r="K272" s="18"/>
      <c r="L272" s="20"/>
      <c r="M272" s="20"/>
      <c r="N272" s="20"/>
      <c r="O272" s="20"/>
      <c r="P272" s="20"/>
      <c r="Q272" s="90"/>
      <c r="R272" s="90"/>
      <c r="S272" s="91"/>
    </row>
    <row r="273" spans="1:19" ht="16.5" customHeight="1">
      <c r="A273" s="17"/>
      <c r="B273" s="18"/>
      <c r="C273" s="19"/>
      <c r="D273" s="18"/>
      <c r="E273" s="18"/>
      <c r="F273" s="18"/>
      <c r="G273" s="18"/>
      <c r="H273" s="18"/>
      <c r="I273" s="18"/>
      <c r="J273" s="18"/>
      <c r="K273" s="18"/>
      <c r="L273" s="20"/>
      <c r="M273" s="20"/>
      <c r="N273" s="20"/>
      <c r="O273" s="20"/>
      <c r="P273" s="20"/>
      <c r="Q273" s="90"/>
      <c r="R273" s="90"/>
      <c r="S273" s="91"/>
    </row>
    <row r="274" spans="1:20" ht="16.5" customHeight="1">
      <c r="A274" s="53" t="s">
        <v>22</v>
      </c>
      <c r="B274" s="54"/>
      <c r="C274" s="54"/>
      <c r="D274" s="54"/>
      <c r="E274" s="54"/>
      <c r="F274" s="54"/>
      <c r="G274" s="54"/>
      <c r="H274" s="54"/>
      <c r="I274" s="54"/>
      <c r="J274" s="54"/>
      <c r="K274" s="54"/>
      <c r="L274" s="23"/>
      <c r="M274" s="23"/>
      <c r="N274" s="23"/>
      <c r="O274" s="23"/>
      <c r="P274" s="23"/>
      <c r="Q274" s="99"/>
      <c r="R274" s="55">
        <f>SUBTOTAL(109,R2:R273)</f>
        <v>10102.78</v>
      </c>
      <c r="S274" s="92"/>
      <c r="T274" s="56"/>
    </row>
    <row r="276" ht="15">
      <c r="R276" s="97"/>
    </row>
    <row r="277" spans="15:19" ht="15">
      <c r="O277" s="15"/>
      <c r="R277" s="98"/>
      <c r="S277" s="86"/>
    </row>
    <row r="278" spans="18:19" ht="15">
      <c r="R278" s="98"/>
      <c r="S278" s="85"/>
    </row>
    <row r="279" spans="18:19" ht="15">
      <c r="R279" s="98"/>
      <c r="S279" s="86"/>
    </row>
    <row r="280" spans="18:19" ht="15">
      <c r="R280" s="98"/>
      <c r="S280" s="86"/>
    </row>
    <row r="281" spans="18:19" ht="15">
      <c r="R281" s="98"/>
      <c r="S281" s="86"/>
    </row>
    <row r="282" spans="18:19" ht="15">
      <c r="R282" s="98"/>
      <c r="S282" s="86"/>
    </row>
    <row r="283" spans="15:19" ht="15">
      <c r="O283" s="15"/>
      <c r="R283" s="98"/>
      <c r="S283" s="86"/>
    </row>
    <row r="284" spans="18:20" ht="15">
      <c r="R284" s="98"/>
      <c r="S284" s="86"/>
      <c r="T284" s="16"/>
    </row>
    <row r="285" spans="15:19" ht="15">
      <c r="O285" s="15"/>
      <c r="R285" s="98"/>
      <c r="S285" s="86"/>
    </row>
    <row r="286" spans="18:19" ht="15">
      <c r="R286" s="98"/>
      <c r="S286" s="85"/>
    </row>
    <row r="287" spans="15:19" ht="15">
      <c r="O287" s="15"/>
      <c r="R287" s="98"/>
      <c r="S287" s="85"/>
    </row>
    <row r="288" spans="18:19" ht="15">
      <c r="R288" s="98"/>
      <c r="S288" s="85"/>
    </row>
    <row r="289" spans="18:20" ht="15">
      <c r="R289" s="98"/>
      <c r="S289" s="86"/>
      <c r="T289" s="16"/>
    </row>
    <row r="290" spans="18:19" ht="15">
      <c r="R290" s="98"/>
      <c r="S290" s="86"/>
    </row>
    <row r="291" spans="18:19" ht="15">
      <c r="R291" s="98"/>
      <c r="S291" s="86"/>
    </row>
    <row r="292" spans="18:19" ht="15">
      <c r="R292" s="98"/>
      <c r="S292" s="86"/>
    </row>
    <row r="293" spans="18:19" ht="15">
      <c r="R293" s="98"/>
      <c r="S293" s="86"/>
    </row>
    <row r="294" spans="18:19" ht="15">
      <c r="R294" s="98"/>
      <c r="S294" s="86"/>
    </row>
    <row r="295" spans="18:19" ht="15">
      <c r="R295" s="98"/>
      <c r="S295" s="86"/>
    </row>
    <row r="296" spans="18:19" ht="15">
      <c r="R296" s="98"/>
      <c r="S296" s="85"/>
    </row>
    <row r="297" spans="18:19" ht="15">
      <c r="R297" s="98"/>
      <c r="S297" s="86"/>
    </row>
    <row r="298" spans="18:19" ht="15">
      <c r="R298" s="98"/>
      <c r="S298" s="86"/>
    </row>
    <row r="322" spans="18:19" ht="15">
      <c r="R322" s="98"/>
      <c r="S322" s="86"/>
    </row>
    <row r="323" spans="18:19" ht="15">
      <c r="R323" s="98"/>
      <c r="S323" s="86"/>
    </row>
  </sheetData>
  <sheetProtection/>
  <printOptions/>
  <pageMargins left="0.511811024" right="0.511811024" top="0.787401575" bottom="0.787401575" header="0.31496062" footer="0.31496062"/>
  <pageSetup horizontalDpi="600" verticalDpi="600"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dimension ref="A1:W325"/>
  <sheetViews>
    <sheetView zoomScale="80" zoomScaleNormal="80" zoomScalePageLayoutView="0" workbookViewId="0" topLeftCell="A1">
      <selection activeCell="R2" sqref="R2:R9"/>
    </sheetView>
  </sheetViews>
  <sheetFormatPr defaultColWidth="9.140625" defaultRowHeight="15"/>
  <cols>
    <col min="1" max="1" width="20.28125" style="1" bestFit="1" customWidth="1"/>
    <col min="2" max="2" width="10.421875" style="1" customWidth="1"/>
    <col min="3" max="3" width="34.28125" style="1" bestFit="1" customWidth="1"/>
    <col min="4" max="4" width="11.00390625" style="1" customWidth="1"/>
    <col min="5" max="5" width="12.421875" style="1" customWidth="1"/>
    <col min="6" max="6" width="12.00390625" style="49" customWidth="1"/>
    <col min="7" max="7" width="6.8515625" style="1" customWidth="1"/>
    <col min="8" max="8" width="7.57421875" style="1" customWidth="1"/>
    <col min="9" max="9" width="9.57421875" style="1" customWidth="1"/>
    <col min="10" max="10" width="11.140625" style="1" customWidth="1"/>
    <col min="11" max="11" width="10.28125" style="1" customWidth="1"/>
    <col min="12" max="12" width="8.8515625" style="1" bestFit="1" customWidth="1"/>
    <col min="13" max="13" width="7.421875" style="1" customWidth="1"/>
    <col min="14" max="14" width="67.421875" style="1" customWidth="1"/>
    <col min="15" max="15" width="15.00390625" style="1" customWidth="1"/>
    <col min="16" max="16" width="13.57421875" style="1" customWidth="1"/>
    <col min="17" max="17" width="14.8515625" style="14" customWidth="1"/>
    <col min="18" max="18" width="22.00390625" style="14" customWidth="1"/>
    <col min="19" max="19" width="16.28125" style="6" bestFit="1" customWidth="1"/>
    <col min="20" max="20" width="9.28125" style="2" customWidth="1"/>
    <col min="21" max="21" width="9.140625" style="2" customWidth="1"/>
    <col min="22" max="22" width="26.7109375" style="2" customWidth="1"/>
    <col min="23" max="16384" width="9.140625" style="2" customWidth="1"/>
  </cols>
  <sheetData>
    <row r="1" spans="1:20" s="7" customFormat="1" ht="45">
      <c r="A1" s="62" t="s">
        <v>7</v>
      </c>
      <c r="B1" s="63" t="s">
        <v>8</v>
      </c>
      <c r="C1" s="64" t="s">
        <v>0</v>
      </c>
      <c r="D1" s="64" t="s">
        <v>9</v>
      </c>
      <c r="E1" s="64" t="s">
        <v>10</v>
      </c>
      <c r="F1" s="64" t="s">
        <v>11</v>
      </c>
      <c r="G1" s="63" t="s">
        <v>12</v>
      </c>
      <c r="H1" s="63" t="s">
        <v>13</v>
      </c>
      <c r="I1" s="63" t="s">
        <v>14</v>
      </c>
      <c r="J1" s="63" t="s">
        <v>15</v>
      </c>
      <c r="K1" s="63" t="s">
        <v>16</v>
      </c>
      <c r="L1" s="63" t="s">
        <v>1</v>
      </c>
      <c r="M1" s="63" t="s">
        <v>2</v>
      </c>
      <c r="N1" s="65" t="s">
        <v>3</v>
      </c>
      <c r="O1" s="63" t="s">
        <v>17</v>
      </c>
      <c r="P1" s="65" t="s">
        <v>18</v>
      </c>
      <c r="Q1" s="66" t="s">
        <v>4</v>
      </c>
      <c r="R1" s="66" t="s">
        <v>5</v>
      </c>
      <c r="S1" s="67" t="s">
        <v>6</v>
      </c>
      <c r="T1" s="142" t="s">
        <v>515</v>
      </c>
    </row>
    <row r="2" spans="1:23" ht="16.5">
      <c r="A2" s="25" t="s">
        <v>41</v>
      </c>
      <c r="B2" s="18" t="s">
        <v>40</v>
      </c>
      <c r="C2" s="68" t="s">
        <v>39</v>
      </c>
      <c r="D2" s="25" t="s">
        <v>42</v>
      </c>
      <c r="E2" s="25" t="s">
        <v>43</v>
      </c>
      <c r="F2" s="25" t="s">
        <v>44</v>
      </c>
      <c r="G2" s="25" t="s">
        <v>45</v>
      </c>
      <c r="H2" s="25" t="s">
        <v>46</v>
      </c>
      <c r="I2" s="25" t="s">
        <v>47</v>
      </c>
      <c r="J2" s="25" t="s">
        <v>182</v>
      </c>
      <c r="K2" s="25" t="s">
        <v>49</v>
      </c>
      <c r="L2" s="57">
        <v>43539</v>
      </c>
      <c r="M2" s="57">
        <v>80</v>
      </c>
      <c r="N2" s="61" t="s">
        <v>36</v>
      </c>
      <c r="O2" s="57" t="s">
        <v>37</v>
      </c>
      <c r="P2" s="57">
        <v>2</v>
      </c>
      <c r="Q2" s="74">
        <v>81.7</v>
      </c>
      <c r="R2" s="74">
        <f>Q2*P2</f>
        <v>163.4</v>
      </c>
      <c r="S2" s="57" t="s">
        <v>38</v>
      </c>
      <c r="T2" s="2">
        <v>800509</v>
      </c>
      <c r="U2">
        <v>802143</v>
      </c>
      <c r="V2">
        <v>60</v>
      </c>
      <c r="W2">
        <v>339030</v>
      </c>
    </row>
    <row r="3" spans="1:23" ht="16.5">
      <c r="A3" s="25" t="s">
        <v>41</v>
      </c>
      <c r="B3" s="18" t="s">
        <v>40</v>
      </c>
      <c r="C3" s="68" t="s">
        <v>39</v>
      </c>
      <c r="D3" s="25" t="s">
        <v>42</v>
      </c>
      <c r="E3" s="25" t="s">
        <v>43</v>
      </c>
      <c r="F3" s="25" t="s">
        <v>44</v>
      </c>
      <c r="G3" s="25" t="s">
        <v>45</v>
      </c>
      <c r="H3" s="25" t="s">
        <v>46</v>
      </c>
      <c r="I3" s="25" t="s">
        <v>47</v>
      </c>
      <c r="J3" s="25" t="s">
        <v>48</v>
      </c>
      <c r="K3" s="25" t="s">
        <v>49</v>
      </c>
      <c r="L3" s="57">
        <v>43539</v>
      </c>
      <c r="M3" s="57">
        <v>80</v>
      </c>
      <c r="N3" s="61" t="s">
        <v>36</v>
      </c>
      <c r="O3" s="57" t="s">
        <v>37</v>
      </c>
      <c r="P3" s="57">
        <v>6</v>
      </c>
      <c r="Q3" s="74">
        <v>81.7</v>
      </c>
      <c r="R3" s="74">
        <f>Q3*P3</f>
        <v>490.20000000000005</v>
      </c>
      <c r="S3" s="57" t="s">
        <v>38</v>
      </c>
      <c r="T3" s="2">
        <v>800638</v>
      </c>
      <c r="U3"/>
      <c r="V3"/>
      <c r="W3"/>
    </row>
    <row r="4" spans="1:23" ht="49.5">
      <c r="A4" s="25" t="s">
        <v>41</v>
      </c>
      <c r="B4" s="51" t="s">
        <v>372</v>
      </c>
      <c r="C4" s="68" t="s">
        <v>60</v>
      </c>
      <c r="D4" s="25">
        <v>152576</v>
      </c>
      <c r="E4" s="25">
        <v>108127</v>
      </c>
      <c r="F4" s="25" t="s">
        <v>44</v>
      </c>
      <c r="G4" s="25" t="s">
        <v>45</v>
      </c>
      <c r="H4" s="25" t="s">
        <v>46</v>
      </c>
      <c r="I4" s="25" t="s">
        <v>47</v>
      </c>
      <c r="J4" s="25" t="s">
        <v>48</v>
      </c>
      <c r="K4" s="25" t="s">
        <v>49</v>
      </c>
      <c r="L4" s="57">
        <v>62842</v>
      </c>
      <c r="M4" s="57">
        <v>5</v>
      </c>
      <c r="N4" s="61" t="s">
        <v>373</v>
      </c>
      <c r="O4" s="57" t="s">
        <v>37</v>
      </c>
      <c r="P4" s="57">
        <v>6</v>
      </c>
      <c r="Q4" s="74">
        <v>5</v>
      </c>
      <c r="R4" s="74">
        <v>30</v>
      </c>
      <c r="S4" s="57" t="s">
        <v>374</v>
      </c>
      <c r="T4" s="2">
        <v>802225</v>
      </c>
      <c r="U4"/>
      <c r="V4"/>
      <c r="W4"/>
    </row>
    <row r="5" spans="1:23" ht="49.5">
      <c r="A5" s="25" t="s">
        <v>41</v>
      </c>
      <c r="B5" s="51" t="s">
        <v>380</v>
      </c>
      <c r="C5" s="68" t="s">
        <v>381</v>
      </c>
      <c r="D5" s="25">
        <v>152576</v>
      </c>
      <c r="E5" s="25">
        <v>108127</v>
      </c>
      <c r="F5" s="25" t="s">
        <v>44</v>
      </c>
      <c r="G5" s="25" t="s">
        <v>45</v>
      </c>
      <c r="H5" s="25" t="s">
        <v>46</v>
      </c>
      <c r="I5" s="25" t="s">
        <v>47</v>
      </c>
      <c r="J5" s="25">
        <v>1932</v>
      </c>
      <c r="K5" s="25" t="s">
        <v>49</v>
      </c>
      <c r="L5" s="57">
        <v>50517</v>
      </c>
      <c r="M5" s="57">
        <v>3</v>
      </c>
      <c r="N5" s="61" t="s">
        <v>382</v>
      </c>
      <c r="O5" s="57" t="s">
        <v>37</v>
      </c>
      <c r="P5" s="57">
        <v>6</v>
      </c>
      <c r="Q5" s="74">
        <v>6.65</v>
      </c>
      <c r="R5" s="74">
        <v>39.9</v>
      </c>
      <c r="S5" s="57" t="s">
        <v>374</v>
      </c>
      <c r="T5" s="2">
        <v>802223</v>
      </c>
      <c r="U5"/>
      <c r="V5"/>
      <c r="W5"/>
    </row>
    <row r="6" spans="1:23" ht="16.5">
      <c r="A6" s="25" t="s">
        <v>41</v>
      </c>
      <c r="B6" s="51" t="s">
        <v>383</v>
      </c>
      <c r="C6" s="68" t="s">
        <v>364</v>
      </c>
      <c r="D6" s="25">
        <v>152576</v>
      </c>
      <c r="E6" s="25">
        <v>108127</v>
      </c>
      <c r="F6" s="25" t="s">
        <v>44</v>
      </c>
      <c r="G6" s="25" t="s">
        <v>45</v>
      </c>
      <c r="H6" s="25" t="s">
        <v>46</v>
      </c>
      <c r="I6" s="25" t="s">
        <v>47</v>
      </c>
      <c r="J6" s="25">
        <v>1932</v>
      </c>
      <c r="K6" s="25" t="s">
        <v>49</v>
      </c>
      <c r="L6" s="57">
        <v>43536</v>
      </c>
      <c r="M6" s="57">
        <v>126</v>
      </c>
      <c r="N6" s="61" t="s">
        <v>384</v>
      </c>
      <c r="O6" s="57" t="s">
        <v>37</v>
      </c>
      <c r="P6" s="57">
        <v>3</v>
      </c>
      <c r="Q6" s="74">
        <v>22.5</v>
      </c>
      <c r="R6" s="74">
        <f>Q6*P6</f>
        <v>67.5</v>
      </c>
      <c r="S6" s="57" t="s">
        <v>38</v>
      </c>
      <c r="T6" s="2">
        <v>802224</v>
      </c>
      <c r="U6"/>
      <c r="V6"/>
      <c r="W6"/>
    </row>
    <row r="7" spans="1:20" ht="16.5">
      <c r="A7" s="25" t="s">
        <v>41</v>
      </c>
      <c r="B7" s="51" t="s">
        <v>383</v>
      </c>
      <c r="C7" s="68" t="s">
        <v>364</v>
      </c>
      <c r="D7" s="25">
        <v>152576</v>
      </c>
      <c r="E7" s="25">
        <v>108127</v>
      </c>
      <c r="F7" s="25" t="s">
        <v>44</v>
      </c>
      <c r="G7" s="25" t="s">
        <v>45</v>
      </c>
      <c r="H7" s="25" t="s">
        <v>46</v>
      </c>
      <c r="I7" s="25" t="s">
        <v>47</v>
      </c>
      <c r="J7" s="25">
        <v>1932</v>
      </c>
      <c r="K7" s="25" t="s">
        <v>49</v>
      </c>
      <c r="L7" s="57">
        <v>47980</v>
      </c>
      <c r="M7" s="57">
        <v>127</v>
      </c>
      <c r="N7" s="61" t="s">
        <v>385</v>
      </c>
      <c r="O7" s="57" t="s">
        <v>37</v>
      </c>
      <c r="P7" s="57">
        <v>6</v>
      </c>
      <c r="Q7" s="74">
        <v>41.95</v>
      </c>
      <c r="R7" s="74">
        <f>Q7*P7</f>
        <v>251.70000000000002</v>
      </c>
      <c r="S7" s="57" t="s">
        <v>38</v>
      </c>
      <c r="T7" s="2">
        <v>802224</v>
      </c>
    </row>
    <row r="8" spans="1:20" ht="33">
      <c r="A8" s="25" t="s">
        <v>41</v>
      </c>
      <c r="B8" s="51" t="s">
        <v>383</v>
      </c>
      <c r="C8" s="68" t="s">
        <v>364</v>
      </c>
      <c r="D8" s="25">
        <v>152576</v>
      </c>
      <c r="E8" s="25">
        <v>108127</v>
      </c>
      <c r="F8" s="25" t="s">
        <v>44</v>
      </c>
      <c r="G8" s="25" t="s">
        <v>45</v>
      </c>
      <c r="H8" s="25" t="s">
        <v>46</v>
      </c>
      <c r="I8" s="25" t="s">
        <v>47</v>
      </c>
      <c r="J8" s="25">
        <v>1932</v>
      </c>
      <c r="K8" s="25" t="s">
        <v>49</v>
      </c>
      <c r="L8" s="57">
        <v>42464</v>
      </c>
      <c r="M8" s="57">
        <v>129</v>
      </c>
      <c r="N8" s="61" t="s">
        <v>386</v>
      </c>
      <c r="O8" s="57" t="s">
        <v>37</v>
      </c>
      <c r="P8" s="57">
        <v>15</v>
      </c>
      <c r="Q8" s="74">
        <v>13.99</v>
      </c>
      <c r="R8" s="74">
        <f>Q8*P8</f>
        <v>209.85</v>
      </c>
      <c r="S8" s="57" t="s">
        <v>38</v>
      </c>
      <c r="T8" s="2">
        <v>802224</v>
      </c>
    </row>
    <row r="9" spans="1:20" ht="49.5">
      <c r="A9" s="25" t="s">
        <v>41</v>
      </c>
      <c r="B9" s="51" t="s">
        <v>387</v>
      </c>
      <c r="C9" s="68" t="s">
        <v>388</v>
      </c>
      <c r="D9" s="25">
        <v>152576</v>
      </c>
      <c r="E9" s="25">
        <v>108127</v>
      </c>
      <c r="F9" s="25" t="s">
        <v>44</v>
      </c>
      <c r="G9" s="25" t="s">
        <v>45</v>
      </c>
      <c r="H9" s="25" t="s">
        <v>46</v>
      </c>
      <c r="I9" s="25" t="s">
        <v>47</v>
      </c>
      <c r="J9" s="25">
        <v>1932</v>
      </c>
      <c r="K9" s="25" t="s">
        <v>49</v>
      </c>
      <c r="L9" s="57">
        <v>52679</v>
      </c>
      <c r="M9" s="57">
        <v>105</v>
      </c>
      <c r="N9" s="61" t="s">
        <v>389</v>
      </c>
      <c r="O9" s="57" t="s">
        <v>322</v>
      </c>
      <c r="P9" s="57">
        <v>1</v>
      </c>
      <c r="Q9" s="74">
        <v>96.99</v>
      </c>
      <c r="R9" s="74">
        <v>96.99</v>
      </c>
      <c r="S9" s="57" t="s">
        <v>38</v>
      </c>
      <c r="T9" s="2">
        <v>802226</v>
      </c>
    </row>
    <row r="10" spans="1:19" ht="15">
      <c r="A10" s="69"/>
      <c r="B10" s="69"/>
      <c r="C10" s="69"/>
      <c r="D10" s="69"/>
      <c r="E10" s="69"/>
      <c r="F10" s="70"/>
      <c r="G10" s="69"/>
      <c r="H10" s="69"/>
      <c r="I10" s="69"/>
      <c r="J10" s="69"/>
      <c r="K10" s="69"/>
      <c r="L10" s="69"/>
      <c r="M10" s="69"/>
      <c r="N10" s="69"/>
      <c r="O10" s="69"/>
      <c r="P10" s="69"/>
      <c r="Q10" s="71"/>
      <c r="R10" s="71"/>
      <c r="S10" s="72"/>
    </row>
    <row r="11" spans="1:19" ht="15">
      <c r="A11" s="69"/>
      <c r="B11" s="69"/>
      <c r="C11" s="69"/>
      <c r="D11" s="69"/>
      <c r="E11" s="69"/>
      <c r="F11" s="70"/>
      <c r="G11" s="69"/>
      <c r="H11" s="69"/>
      <c r="I11" s="69"/>
      <c r="J11" s="69"/>
      <c r="K11" s="69"/>
      <c r="L11" s="69"/>
      <c r="M11" s="69"/>
      <c r="N11" s="69"/>
      <c r="O11" s="69"/>
      <c r="P11" s="69"/>
      <c r="Q11" s="71"/>
      <c r="R11" s="71"/>
      <c r="S11" s="72"/>
    </row>
    <row r="12" spans="1:19" ht="15">
      <c r="A12" s="69"/>
      <c r="B12" s="69"/>
      <c r="C12" s="69"/>
      <c r="D12" s="69"/>
      <c r="E12" s="69"/>
      <c r="F12" s="70"/>
      <c r="G12" s="69"/>
      <c r="H12" s="69"/>
      <c r="I12" s="69"/>
      <c r="J12" s="69"/>
      <c r="K12" s="69"/>
      <c r="L12" s="69"/>
      <c r="M12" s="69"/>
      <c r="N12" s="69"/>
      <c r="O12" s="69"/>
      <c r="P12" s="69"/>
      <c r="Q12" s="71"/>
      <c r="R12" s="71"/>
      <c r="S12" s="72"/>
    </row>
    <row r="13" spans="1:19" ht="15">
      <c r="A13" s="69"/>
      <c r="B13" s="69"/>
      <c r="C13" s="69"/>
      <c r="D13" s="69"/>
      <c r="E13" s="69"/>
      <c r="F13" s="70"/>
      <c r="G13" s="69"/>
      <c r="H13" s="69"/>
      <c r="I13" s="69"/>
      <c r="J13" s="69"/>
      <c r="K13" s="69"/>
      <c r="L13" s="69"/>
      <c r="M13" s="69"/>
      <c r="N13" s="69"/>
      <c r="O13" s="69"/>
      <c r="P13" s="69"/>
      <c r="Q13" s="71"/>
      <c r="R13" s="71"/>
      <c r="S13" s="72"/>
    </row>
    <row r="14" spans="1:19" ht="15">
      <c r="A14" s="69"/>
      <c r="B14" s="69"/>
      <c r="C14" s="69"/>
      <c r="D14" s="69"/>
      <c r="E14" s="69"/>
      <c r="F14" s="70"/>
      <c r="G14" s="69"/>
      <c r="H14" s="69"/>
      <c r="I14" s="69"/>
      <c r="J14" s="69"/>
      <c r="K14" s="69"/>
      <c r="L14" s="69"/>
      <c r="M14" s="69"/>
      <c r="N14" s="69"/>
      <c r="O14" s="69"/>
      <c r="P14" s="69"/>
      <c r="Q14" s="71"/>
      <c r="R14" s="71"/>
      <c r="S14" s="72"/>
    </row>
    <row r="15" spans="1:19" ht="15">
      <c r="A15" s="69"/>
      <c r="B15" s="69"/>
      <c r="C15" s="69"/>
      <c r="D15" s="69"/>
      <c r="E15" s="69"/>
      <c r="F15" s="70"/>
      <c r="G15" s="69"/>
      <c r="H15" s="69"/>
      <c r="I15" s="69"/>
      <c r="J15" s="69"/>
      <c r="K15" s="69"/>
      <c r="L15" s="69"/>
      <c r="M15" s="69"/>
      <c r="N15" s="69"/>
      <c r="O15" s="69"/>
      <c r="P15" s="69"/>
      <c r="Q15" s="71"/>
      <c r="R15" s="71"/>
      <c r="S15" s="72"/>
    </row>
    <row r="16" spans="1:19" ht="15">
      <c r="A16" s="69"/>
      <c r="B16" s="69"/>
      <c r="C16" s="69"/>
      <c r="D16" s="69"/>
      <c r="E16" s="69"/>
      <c r="F16" s="70"/>
      <c r="G16" s="69"/>
      <c r="H16" s="69"/>
      <c r="I16" s="69"/>
      <c r="J16" s="69"/>
      <c r="K16" s="69"/>
      <c r="L16" s="69"/>
      <c r="M16" s="69"/>
      <c r="N16" s="69"/>
      <c r="O16" s="69"/>
      <c r="P16" s="69"/>
      <c r="Q16" s="71"/>
      <c r="R16" s="71"/>
      <c r="S16" s="72"/>
    </row>
    <row r="17" spans="1:19" ht="15">
      <c r="A17" s="69"/>
      <c r="B17" s="69"/>
      <c r="C17" s="69"/>
      <c r="D17" s="69"/>
      <c r="E17" s="69"/>
      <c r="F17" s="70"/>
      <c r="G17" s="69"/>
      <c r="H17" s="69"/>
      <c r="I17" s="69"/>
      <c r="J17" s="69"/>
      <c r="K17" s="69"/>
      <c r="L17" s="69"/>
      <c r="M17" s="69"/>
      <c r="N17" s="69"/>
      <c r="O17" s="69"/>
      <c r="P17" s="69"/>
      <c r="Q17" s="71"/>
      <c r="R17" s="71"/>
      <c r="S17" s="72"/>
    </row>
    <row r="18" spans="1:19" ht="15">
      <c r="A18" s="69"/>
      <c r="B18" s="69"/>
      <c r="C18" s="69"/>
      <c r="D18" s="69"/>
      <c r="E18" s="69"/>
      <c r="F18" s="70"/>
      <c r="G18" s="69"/>
      <c r="H18" s="69"/>
      <c r="I18" s="69"/>
      <c r="J18" s="69"/>
      <c r="K18" s="69"/>
      <c r="L18" s="69"/>
      <c r="M18" s="69"/>
      <c r="N18" s="69"/>
      <c r="O18" s="69"/>
      <c r="P18" s="69"/>
      <c r="Q18" s="71"/>
      <c r="R18" s="71"/>
      <c r="S18" s="72"/>
    </row>
    <row r="19" spans="1:19" ht="15">
      <c r="A19" s="69"/>
      <c r="B19" s="69"/>
      <c r="C19" s="69"/>
      <c r="D19" s="69"/>
      <c r="E19" s="69"/>
      <c r="F19" s="70"/>
      <c r="G19" s="69"/>
      <c r="H19" s="69"/>
      <c r="I19" s="69"/>
      <c r="J19" s="69"/>
      <c r="K19" s="69"/>
      <c r="L19" s="69"/>
      <c r="M19" s="69"/>
      <c r="N19" s="69"/>
      <c r="O19" s="69"/>
      <c r="P19" s="69"/>
      <c r="Q19" s="71"/>
      <c r="R19" s="71"/>
      <c r="S19" s="72"/>
    </row>
    <row r="20" spans="1:19" ht="15">
      <c r="A20" s="69"/>
      <c r="B20" s="69"/>
      <c r="C20" s="69"/>
      <c r="D20" s="69"/>
      <c r="E20" s="69"/>
      <c r="F20" s="70"/>
      <c r="G20" s="69"/>
      <c r="H20" s="69"/>
      <c r="I20" s="69"/>
      <c r="J20" s="69"/>
      <c r="K20" s="69"/>
      <c r="L20" s="69"/>
      <c r="M20" s="69"/>
      <c r="N20" s="69"/>
      <c r="O20" s="69"/>
      <c r="P20" s="69"/>
      <c r="Q20" s="71"/>
      <c r="R20" s="71"/>
      <c r="S20" s="72"/>
    </row>
    <row r="21" spans="1:19" ht="16.5">
      <c r="A21" s="25"/>
      <c r="B21" s="18"/>
      <c r="C21" s="19"/>
      <c r="D21" s="25"/>
      <c r="E21" s="25"/>
      <c r="F21" s="25"/>
      <c r="G21" s="25"/>
      <c r="H21" s="25"/>
      <c r="I21" s="25"/>
      <c r="J21" s="25"/>
      <c r="K21" s="25"/>
      <c r="L21" s="18"/>
      <c r="M21" s="18"/>
      <c r="N21" s="19"/>
      <c r="O21" s="18"/>
      <c r="P21" s="18"/>
      <c r="Q21" s="75"/>
      <c r="R21" s="75"/>
      <c r="S21" s="18"/>
    </row>
    <row r="22" spans="1:19" ht="16.5">
      <c r="A22" s="24"/>
      <c r="B22" s="18"/>
      <c r="C22" s="19"/>
      <c r="D22" s="25"/>
      <c r="E22" s="25"/>
      <c r="F22" s="25"/>
      <c r="G22" s="25"/>
      <c r="H22" s="25"/>
      <c r="I22" s="25"/>
      <c r="J22" s="25"/>
      <c r="K22" s="25"/>
      <c r="L22" s="17"/>
      <c r="M22" s="18"/>
      <c r="N22" s="19"/>
      <c r="O22" s="18"/>
      <c r="P22" s="18"/>
      <c r="Q22" s="75"/>
      <c r="R22" s="75"/>
      <c r="S22" s="18"/>
    </row>
    <row r="23" spans="1:19" ht="16.5">
      <c r="A23" s="24"/>
      <c r="B23" s="18"/>
      <c r="C23" s="19"/>
      <c r="D23" s="25"/>
      <c r="E23" s="25"/>
      <c r="F23" s="25"/>
      <c r="G23" s="25"/>
      <c r="H23" s="25"/>
      <c r="I23" s="25"/>
      <c r="J23" s="25"/>
      <c r="K23" s="25"/>
      <c r="L23" s="17"/>
      <c r="M23" s="18"/>
      <c r="N23" s="19"/>
      <c r="O23" s="18"/>
      <c r="P23" s="18"/>
      <c r="Q23" s="75"/>
      <c r="R23" s="75"/>
      <c r="S23" s="18"/>
    </row>
    <row r="24" spans="1:22" ht="16.5">
      <c r="A24" s="24"/>
      <c r="B24" s="18"/>
      <c r="C24" s="19"/>
      <c r="D24" s="25"/>
      <c r="E24" s="25"/>
      <c r="F24" s="25"/>
      <c r="G24" s="25"/>
      <c r="H24" s="25"/>
      <c r="I24" s="25"/>
      <c r="J24" s="25"/>
      <c r="K24" s="25"/>
      <c r="L24" s="17"/>
      <c r="M24" s="18"/>
      <c r="N24" s="19"/>
      <c r="O24" s="18"/>
      <c r="P24" s="18"/>
      <c r="Q24" s="75"/>
      <c r="R24" s="75"/>
      <c r="S24" s="18"/>
      <c r="V24" s="16"/>
    </row>
    <row r="25" spans="1:22" ht="16.5">
      <c r="A25" s="24"/>
      <c r="B25" s="18"/>
      <c r="C25" s="19"/>
      <c r="D25" s="25"/>
      <c r="E25" s="25"/>
      <c r="F25" s="25"/>
      <c r="G25" s="25"/>
      <c r="H25" s="25"/>
      <c r="I25" s="25"/>
      <c r="J25" s="25"/>
      <c r="K25" s="25"/>
      <c r="L25" s="17"/>
      <c r="M25" s="18"/>
      <c r="N25" s="19"/>
      <c r="O25" s="18"/>
      <c r="P25" s="18"/>
      <c r="Q25" s="75"/>
      <c r="R25" s="75"/>
      <c r="S25" s="18"/>
      <c r="V25" s="16"/>
    </row>
    <row r="26" spans="1:19" ht="16.5">
      <c r="A26" s="24"/>
      <c r="B26" s="18"/>
      <c r="C26" s="19"/>
      <c r="D26" s="25"/>
      <c r="E26" s="25"/>
      <c r="F26" s="25"/>
      <c r="G26" s="25"/>
      <c r="H26" s="25"/>
      <c r="I26" s="25"/>
      <c r="J26" s="25"/>
      <c r="K26" s="25"/>
      <c r="L26" s="17"/>
      <c r="M26" s="18"/>
      <c r="N26" s="19"/>
      <c r="O26" s="18"/>
      <c r="P26" s="18"/>
      <c r="Q26" s="75"/>
      <c r="R26" s="75"/>
      <c r="S26" s="18"/>
    </row>
    <row r="27" spans="1:19" ht="16.5">
      <c r="A27" s="24"/>
      <c r="B27" s="18"/>
      <c r="C27" s="19"/>
      <c r="D27" s="25"/>
      <c r="E27" s="25"/>
      <c r="F27" s="25"/>
      <c r="G27" s="25"/>
      <c r="H27" s="25"/>
      <c r="I27" s="25"/>
      <c r="J27" s="25"/>
      <c r="K27" s="25"/>
      <c r="L27" s="17"/>
      <c r="M27" s="18"/>
      <c r="N27" s="19"/>
      <c r="O27" s="18"/>
      <c r="P27" s="18"/>
      <c r="Q27" s="75"/>
      <c r="R27" s="75"/>
      <c r="S27" s="18"/>
    </row>
    <row r="28" spans="1:19" ht="16.5">
      <c r="A28" s="24"/>
      <c r="B28" s="18"/>
      <c r="C28" s="19"/>
      <c r="D28" s="25"/>
      <c r="E28" s="25"/>
      <c r="F28" s="25"/>
      <c r="G28" s="25"/>
      <c r="H28" s="25"/>
      <c r="I28" s="25"/>
      <c r="J28" s="25"/>
      <c r="K28" s="25"/>
      <c r="L28" s="17"/>
      <c r="M28" s="18"/>
      <c r="N28" s="19"/>
      <c r="O28" s="18"/>
      <c r="P28" s="18"/>
      <c r="Q28" s="75"/>
      <c r="R28" s="75"/>
      <c r="S28" s="18"/>
    </row>
    <row r="29" spans="1:19" ht="16.5">
      <c r="A29" s="24"/>
      <c r="B29" s="18"/>
      <c r="C29" s="19"/>
      <c r="D29" s="25"/>
      <c r="E29" s="25"/>
      <c r="F29" s="25"/>
      <c r="G29" s="25"/>
      <c r="H29" s="25"/>
      <c r="I29" s="25"/>
      <c r="J29" s="25"/>
      <c r="K29" s="25"/>
      <c r="L29" s="17"/>
      <c r="M29" s="18"/>
      <c r="N29" s="19"/>
      <c r="O29" s="18"/>
      <c r="P29" s="18"/>
      <c r="Q29" s="75"/>
      <c r="R29" s="75"/>
      <c r="S29" s="18"/>
    </row>
    <row r="30" spans="1:19" ht="16.5">
      <c r="A30" s="24"/>
      <c r="B30" s="18"/>
      <c r="C30" s="19"/>
      <c r="D30" s="25"/>
      <c r="E30" s="25"/>
      <c r="F30" s="25"/>
      <c r="G30" s="25"/>
      <c r="H30" s="25"/>
      <c r="I30" s="25"/>
      <c r="J30" s="25"/>
      <c r="K30" s="25"/>
      <c r="L30" s="17"/>
      <c r="M30" s="18"/>
      <c r="N30" s="19"/>
      <c r="O30" s="18"/>
      <c r="P30" s="18"/>
      <c r="Q30" s="75"/>
      <c r="R30" s="75"/>
      <c r="S30" s="18"/>
    </row>
    <row r="31" spans="1:19" ht="16.5">
      <c r="A31" s="24"/>
      <c r="B31" s="18"/>
      <c r="C31" s="19"/>
      <c r="D31" s="25"/>
      <c r="E31" s="25"/>
      <c r="F31" s="25"/>
      <c r="G31" s="25"/>
      <c r="H31" s="25"/>
      <c r="I31" s="25"/>
      <c r="J31" s="25"/>
      <c r="K31" s="25"/>
      <c r="L31" s="17"/>
      <c r="M31" s="18"/>
      <c r="N31" s="19"/>
      <c r="O31" s="18"/>
      <c r="P31" s="18"/>
      <c r="Q31" s="75"/>
      <c r="R31" s="75"/>
      <c r="S31" s="18"/>
    </row>
    <row r="32" spans="1:19" ht="16.5">
      <c r="A32" s="24"/>
      <c r="B32" s="18"/>
      <c r="C32" s="19"/>
      <c r="D32" s="25"/>
      <c r="E32" s="25"/>
      <c r="F32" s="25"/>
      <c r="G32" s="25"/>
      <c r="H32" s="25"/>
      <c r="I32" s="25"/>
      <c r="J32" s="25"/>
      <c r="K32" s="25"/>
      <c r="L32" s="17"/>
      <c r="M32" s="18"/>
      <c r="N32" s="19"/>
      <c r="O32" s="18"/>
      <c r="P32" s="18"/>
      <c r="Q32" s="75"/>
      <c r="R32" s="75"/>
      <c r="S32" s="18"/>
    </row>
    <row r="33" spans="1:19" ht="16.5">
      <c r="A33" s="24"/>
      <c r="B33" s="18"/>
      <c r="C33" s="19"/>
      <c r="D33" s="25"/>
      <c r="E33" s="25"/>
      <c r="F33" s="25"/>
      <c r="G33" s="25"/>
      <c r="H33" s="25"/>
      <c r="I33" s="25"/>
      <c r="J33" s="25"/>
      <c r="K33" s="25"/>
      <c r="L33" s="17"/>
      <c r="M33" s="18"/>
      <c r="N33" s="19"/>
      <c r="O33" s="18"/>
      <c r="P33" s="18"/>
      <c r="Q33" s="75"/>
      <c r="R33" s="75"/>
      <c r="S33" s="18"/>
    </row>
    <row r="34" spans="1:19" ht="16.5">
      <c r="A34" s="24"/>
      <c r="B34" s="18"/>
      <c r="C34" s="19"/>
      <c r="D34" s="25"/>
      <c r="E34" s="25"/>
      <c r="F34" s="25"/>
      <c r="G34" s="25"/>
      <c r="H34" s="25"/>
      <c r="I34" s="25"/>
      <c r="J34" s="25"/>
      <c r="K34" s="25"/>
      <c r="L34" s="17"/>
      <c r="M34" s="18"/>
      <c r="N34" s="19"/>
      <c r="O34" s="18"/>
      <c r="P34" s="18"/>
      <c r="Q34" s="75"/>
      <c r="R34" s="75"/>
      <c r="S34" s="18"/>
    </row>
    <row r="35" spans="1:19" ht="16.5">
      <c r="A35" s="24"/>
      <c r="B35" s="18"/>
      <c r="C35" s="19"/>
      <c r="D35" s="25"/>
      <c r="E35" s="25"/>
      <c r="F35" s="25"/>
      <c r="G35" s="25"/>
      <c r="H35" s="25"/>
      <c r="I35" s="25"/>
      <c r="J35" s="25"/>
      <c r="K35" s="25"/>
      <c r="L35" s="17"/>
      <c r="M35" s="18"/>
      <c r="N35" s="19"/>
      <c r="O35" s="18"/>
      <c r="P35" s="18"/>
      <c r="Q35" s="75"/>
      <c r="R35" s="75"/>
      <c r="S35" s="18"/>
    </row>
    <row r="36" spans="1:19" ht="16.5">
      <c r="A36" s="24"/>
      <c r="B36" s="18"/>
      <c r="C36" s="19"/>
      <c r="D36" s="25"/>
      <c r="E36" s="25"/>
      <c r="F36" s="25"/>
      <c r="G36" s="25"/>
      <c r="H36" s="25"/>
      <c r="I36" s="25"/>
      <c r="J36" s="25"/>
      <c r="K36" s="25"/>
      <c r="L36" s="17"/>
      <c r="M36" s="18"/>
      <c r="N36" s="19"/>
      <c r="O36" s="18"/>
      <c r="P36" s="18"/>
      <c r="Q36" s="75"/>
      <c r="R36" s="75"/>
      <c r="S36" s="18"/>
    </row>
    <row r="37" spans="1:19" ht="16.5">
      <c r="A37" s="24"/>
      <c r="B37" s="18"/>
      <c r="C37" s="19"/>
      <c r="D37" s="25"/>
      <c r="E37" s="25"/>
      <c r="F37" s="25"/>
      <c r="G37" s="25"/>
      <c r="H37" s="25"/>
      <c r="I37" s="25"/>
      <c r="J37" s="25"/>
      <c r="K37" s="25"/>
      <c r="L37" s="17"/>
      <c r="M37" s="18"/>
      <c r="N37" s="19"/>
      <c r="O37" s="18"/>
      <c r="P37" s="18"/>
      <c r="Q37" s="75"/>
      <c r="R37" s="75"/>
      <c r="S37" s="18"/>
    </row>
    <row r="38" spans="1:19" ht="16.5">
      <c r="A38" s="24"/>
      <c r="B38" s="18"/>
      <c r="C38" s="19"/>
      <c r="D38" s="25"/>
      <c r="E38" s="25"/>
      <c r="F38" s="25"/>
      <c r="G38" s="25"/>
      <c r="H38" s="25"/>
      <c r="I38" s="25"/>
      <c r="J38" s="25"/>
      <c r="K38" s="25"/>
      <c r="L38" s="17"/>
      <c r="M38" s="18"/>
      <c r="N38" s="19"/>
      <c r="O38" s="18"/>
      <c r="P38" s="18"/>
      <c r="Q38" s="75"/>
      <c r="R38" s="75"/>
      <c r="S38" s="18"/>
    </row>
    <row r="39" spans="1:19" ht="16.5">
      <c r="A39" s="24"/>
      <c r="B39" s="18"/>
      <c r="C39" s="19"/>
      <c r="D39" s="25"/>
      <c r="E39" s="25"/>
      <c r="F39" s="25"/>
      <c r="G39" s="25"/>
      <c r="H39" s="25"/>
      <c r="I39" s="25"/>
      <c r="J39" s="25"/>
      <c r="K39" s="25"/>
      <c r="L39" s="17"/>
      <c r="M39" s="18"/>
      <c r="N39" s="26"/>
      <c r="O39" s="18"/>
      <c r="P39" s="18"/>
      <c r="Q39" s="75"/>
      <c r="R39" s="75"/>
      <c r="S39" s="18"/>
    </row>
    <row r="40" spans="1:19" ht="16.5">
      <c r="A40" s="24"/>
      <c r="B40" s="18"/>
      <c r="C40" s="19"/>
      <c r="D40" s="25"/>
      <c r="E40" s="25"/>
      <c r="F40" s="25"/>
      <c r="G40" s="25"/>
      <c r="H40" s="25"/>
      <c r="I40" s="25"/>
      <c r="J40" s="25"/>
      <c r="K40" s="25"/>
      <c r="L40" s="17"/>
      <c r="M40" s="18"/>
      <c r="N40" s="26"/>
      <c r="O40" s="18"/>
      <c r="P40" s="18"/>
      <c r="Q40" s="75"/>
      <c r="R40" s="75"/>
      <c r="S40" s="18"/>
    </row>
    <row r="41" spans="1:19" ht="16.5">
      <c r="A41" s="24"/>
      <c r="B41" s="18"/>
      <c r="C41" s="19"/>
      <c r="D41" s="25"/>
      <c r="E41" s="25"/>
      <c r="F41" s="25"/>
      <c r="G41" s="25"/>
      <c r="H41" s="25"/>
      <c r="I41" s="25"/>
      <c r="J41" s="25"/>
      <c r="K41" s="25"/>
      <c r="L41" s="17"/>
      <c r="M41" s="18"/>
      <c r="N41" s="26"/>
      <c r="O41" s="18"/>
      <c r="P41" s="18"/>
      <c r="Q41" s="75"/>
      <c r="R41" s="75"/>
      <c r="S41" s="18"/>
    </row>
    <row r="42" spans="1:19" ht="16.5">
      <c r="A42" s="24"/>
      <c r="B42" s="18"/>
      <c r="C42" s="19"/>
      <c r="D42" s="25"/>
      <c r="E42" s="25"/>
      <c r="F42" s="25"/>
      <c r="G42" s="25"/>
      <c r="H42" s="25"/>
      <c r="I42" s="25"/>
      <c r="J42" s="25"/>
      <c r="K42" s="25"/>
      <c r="L42" s="17"/>
      <c r="M42" s="18"/>
      <c r="N42" s="26"/>
      <c r="O42" s="18"/>
      <c r="P42" s="18"/>
      <c r="Q42" s="75"/>
      <c r="R42" s="75"/>
      <c r="S42" s="18"/>
    </row>
    <row r="43" spans="1:19" ht="16.5">
      <c r="A43" s="24"/>
      <c r="B43" s="18"/>
      <c r="C43" s="19"/>
      <c r="D43" s="25"/>
      <c r="E43" s="25"/>
      <c r="F43" s="25"/>
      <c r="G43" s="25"/>
      <c r="H43" s="25"/>
      <c r="I43" s="25"/>
      <c r="J43" s="25"/>
      <c r="K43" s="25"/>
      <c r="L43" s="17"/>
      <c r="M43" s="18"/>
      <c r="N43" s="26"/>
      <c r="O43" s="18"/>
      <c r="P43" s="18"/>
      <c r="Q43" s="75"/>
      <c r="R43" s="75"/>
      <c r="S43" s="18"/>
    </row>
    <row r="44" spans="1:19" ht="16.5">
      <c r="A44" s="24"/>
      <c r="B44" s="18"/>
      <c r="C44" s="19"/>
      <c r="D44" s="25"/>
      <c r="E44" s="25"/>
      <c r="F44" s="25"/>
      <c r="G44" s="25"/>
      <c r="H44" s="25"/>
      <c r="I44" s="25"/>
      <c r="J44" s="25"/>
      <c r="K44" s="25"/>
      <c r="L44" s="17"/>
      <c r="M44" s="18"/>
      <c r="N44" s="26"/>
      <c r="O44" s="18"/>
      <c r="P44" s="18"/>
      <c r="Q44" s="75"/>
      <c r="R44" s="75"/>
      <c r="S44" s="18"/>
    </row>
    <row r="45" spans="1:19" ht="16.5">
      <c r="A45" s="24"/>
      <c r="B45" s="18"/>
      <c r="C45" s="19"/>
      <c r="D45" s="25"/>
      <c r="E45" s="25"/>
      <c r="F45" s="25"/>
      <c r="G45" s="25"/>
      <c r="H45" s="25"/>
      <c r="I45" s="25"/>
      <c r="J45" s="25"/>
      <c r="K45" s="25"/>
      <c r="L45" s="17"/>
      <c r="M45" s="18"/>
      <c r="N45" s="26"/>
      <c r="O45" s="18"/>
      <c r="P45" s="18"/>
      <c r="Q45" s="75"/>
      <c r="R45" s="75"/>
      <c r="S45" s="18"/>
    </row>
    <row r="46" spans="1:19" ht="16.5">
      <c r="A46" s="24"/>
      <c r="B46" s="18"/>
      <c r="C46" s="19"/>
      <c r="D46" s="25"/>
      <c r="E46" s="25"/>
      <c r="F46" s="25"/>
      <c r="G46" s="25"/>
      <c r="H46" s="25"/>
      <c r="I46" s="25"/>
      <c r="J46" s="25"/>
      <c r="K46" s="25"/>
      <c r="L46" s="17"/>
      <c r="M46" s="18"/>
      <c r="N46" s="26"/>
      <c r="O46" s="18"/>
      <c r="P46" s="18"/>
      <c r="Q46" s="75"/>
      <c r="R46" s="75"/>
      <c r="S46" s="18"/>
    </row>
    <row r="47" spans="1:19" ht="16.5">
      <c r="A47" s="24"/>
      <c r="B47" s="18"/>
      <c r="C47" s="19"/>
      <c r="D47" s="25"/>
      <c r="E47" s="25"/>
      <c r="F47" s="25"/>
      <c r="G47" s="25"/>
      <c r="H47" s="25"/>
      <c r="I47" s="25"/>
      <c r="J47" s="25"/>
      <c r="K47" s="25"/>
      <c r="L47" s="17"/>
      <c r="M47" s="18"/>
      <c r="N47" s="26"/>
      <c r="O47" s="18"/>
      <c r="P47" s="18"/>
      <c r="Q47" s="75"/>
      <c r="R47" s="75"/>
      <c r="S47" s="18"/>
    </row>
    <row r="48" spans="1:19" ht="16.5">
      <c r="A48" s="24"/>
      <c r="B48" s="18"/>
      <c r="C48" s="19"/>
      <c r="D48" s="25"/>
      <c r="E48" s="25"/>
      <c r="F48" s="25"/>
      <c r="G48" s="25"/>
      <c r="H48" s="25"/>
      <c r="I48" s="25"/>
      <c r="J48" s="25"/>
      <c r="K48" s="25"/>
      <c r="L48" s="17"/>
      <c r="M48" s="18"/>
      <c r="N48" s="26"/>
      <c r="O48" s="18"/>
      <c r="P48" s="18"/>
      <c r="Q48" s="75"/>
      <c r="R48" s="75"/>
      <c r="S48" s="18"/>
    </row>
    <row r="49" spans="1:19" ht="16.5">
      <c r="A49" s="24"/>
      <c r="B49" s="18"/>
      <c r="C49" s="19"/>
      <c r="D49" s="25"/>
      <c r="E49" s="25"/>
      <c r="F49" s="25"/>
      <c r="G49" s="25"/>
      <c r="H49" s="25"/>
      <c r="I49" s="25"/>
      <c r="J49" s="25"/>
      <c r="K49" s="25"/>
      <c r="L49" s="17"/>
      <c r="M49" s="18"/>
      <c r="N49" s="26"/>
      <c r="O49" s="18"/>
      <c r="P49" s="18"/>
      <c r="Q49" s="75"/>
      <c r="R49" s="75"/>
      <c r="S49" s="18"/>
    </row>
    <row r="50" spans="1:19" ht="16.5">
      <c r="A50" s="24"/>
      <c r="B50" s="18"/>
      <c r="C50" s="19"/>
      <c r="D50" s="25"/>
      <c r="E50" s="25"/>
      <c r="F50" s="25"/>
      <c r="G50" s="25"/>
      <c r="H50" s="25"/>
      <c r="I50" s="25"/>
      <c r="J50" s="25"/>
      <c r="K50" s="25"/>
      <c r="L50" s="17"/>
      <c r="M50" s="18"/>
      <c r="N50" s="26"/>
      <c r="O50" s="18"/>
      <c r="P50" s="18"/>
      <c r="Q50" s="75"/>
      <c r="R50" s="75"/>
      <c r="S50" s="18"/>
    </row>
    <row r="51" spans="1:19" ht="16.5">
      <c r="A51" s="24"/>
      <c r="B51" s="18"/>
      <c r="C51" s="19"/>
      <c r="D51" s="25"/>
      <c r="E51" s="25"/>
      <c r="F51" s="25"/>
      <c r="G51" s="25"/>
      <c r="H51" s="25"/>
      <c r="I51" s="25"/>
      <c r="J51" s="25"/>
      <c r="K51" s="25"/>
      <c r="L51" s="17"/>
      <c r="M51" s="18"/>
      <c r="N51" s="26"/>
      <c r="O51" s="18"/>
      <c r="P51" s="18"/>
      <c r="Q51" s="75"/>
      <c r="R51" s="75"/>
      <c r="S51" s="18"/>
    </row>
    <row r="52" spans="1:19" ht="16.5">
      <c r="A52" s="24"/>
      <c r="B52" s="18"/>
      <c r="C52" s="19"/>
      <c r="D52" s="25"/>
      <c r="E52" s="25"/>
      <c r="F52" s="25"/>
      <c r="G52" s="25"/>
      <c r="H52" s="25"/>
      <c r="I52" s="25"/>
      <c r="J52" s="25"/>
      <c r="K52" s="25"/>
      <c r="L52" s="17"/>
      <c r="M52" s="18"/>
      <c r="N52" s="26"/>
      <c r="O52" s="18"/>
      <c r="P52" s="18"/>
      <c r="Q52" s="75"/>
      <c r="R52" s="75"/>
      <c r="S52" s="18"/>
    </row>
    <row r="53" spans="1:19" ht="16.5">
      <c r="A53" s="24"/>
      <c r="B53" s="18"/>
      <c r="C53" s="19"/>
      <c r="D53" s="25"/>
      <c r="E53" s="25"/>
      <c r="F53" s="25"/>
      <c r="G53" s="25"/>
      <c r="H53" s="25"/>
      <c r="I53" s="25"/>
      <c r="J53" s="25"/>
      <c r="K53" s="25"/>
      <c r="L53" s="17"/>
      <c r="M53" s="18"/>
      <c r="N53" s="26"/>
      <c r="O53" s="18"/>
      <c r="P53" s="18"/>
      <c r="Q53" s="75"/>
      <c r="R53" s="75"/>
      <c r="S53" s="18"/>
    </row>
    <row r="54" spans="1:19" ht="16.5">
      <c r="A54" s="24"/>
      <c r="B54" s="18"/>
      <c r="C54" s="19"/>
      <c r="D54" s="25"/>
      <c r="E54" s="25"/>
      <c r="F54" s="25"/>
      <c r="G54" s="25"/>
      <c r="H54" s="25"/>
      <c r="I54" s="25"/>
      <c r="J54" s="25"/>
      <c r="K54" s="25"/>
      <c r="L54" s="17"/>
      <c r="M54" s="18"/>
      <c r="N54" s="26"/>
      <c r="O54" s="18"/>
      <c r="P54" s="18"/>
      <c r="Q54" s="75"/>
      <c r="R54" s="75"/>
      <c r="S54" s="18"/>
    </row>
    <row r="55" spans="1:19" ht="16.5">
      <c r="A55" s="24"/>
      <c r="B55" s="18"/>
      <c r="C55" s="19"/>
      <c r="D55" s="25"/>
      <c r="E55" s="25"/>
      <c r="F55" s="25"/>
      <c r="G55" s="25"/>
      <c r="H55" s="25"/>
      <c r="I55" s="25"/>
      <c r="J55" s="25"/>
      <c r="K55" s="25"/>
      <c r="L55" s="17"/>
      <c r="M55" s="18"/>
      <c r="N55" s="26"/>
      <c r="O55" s="18"/>
      <c r="P55" s="18"/>
      <c r="Q55" s="75"/>
      <c r="R55" s="75"/>
      <c r="S55" s="18"/>
    </row>
    <row r="56" spans="1:19" ht="16.5">
      <c r="A56" s="24"/>
      <c r="B56" s="18"/>
      <c r="C56" s="19"/>
      <c r="D56" s="25"/>
      <c r="E56" s="25"/>
      <c r="F56" s="25"/>
      <c r="G56" s="25"/>
      <c r="H56" s="25"/>
      <c r="I56" s="25"/>
      <c r="J56" s="25"/>
      <c r="K56" s="25"/>
      <c r="L56" s="17"/>
      <c r="M56" s="18"/>
      <c r="N56" s="26"/>
      <c r="O56" s="18"/>
      <c r="P56" s="18"/>
      <c r="Q56" s="75"/>
      <c r="R56" s="75"/>
      <c r="S56" s="18"/>
    </row>
    <row r="57" spans="1:19" ht="16.5">
      <c r="A57" s="24"/>
      <c r="B57" s="18"/>
      <c r="C57" s="19"/>
      <c r="D57" s="25"/>
      <c r="E57" s="25"/>
      <c r="F57" s="25"/>
      <c r="G57" s="25"/>
      <c r="H57" s="25"/>
      <c r="I57" s="25"/>
      <c r="J57" s="25"/>
      <c r="K57" s="25"/>
      <c r="L57" s="17"/>
      <c r="M57" s="18"/>
      <c r="N57" s="26"/>
      <c r="O57" s="18"/>
      <c r="P57" s="18"/>
      <c r="Q57" s="75"/>
      <c r="R57" s="75"/>
      <c r="S57" s="18"/>
    </row>
    <row r="58" spans="1:19" ht="16.5">
      <c r="A58" s="24"/>
      <c r="B58" s="18"/>
      <c r="C58" s="19"/>
      <c r="D58" s="25"/>
      <c r="E58" s="25"/>
      <c r="F58" s="25"/>
      <c r="G58" s="25"/>
      <c r="H58" s="25"/>
      <c r="I58" s="25"/>
      <c r="J58" s="25"/>
      <c r="K58" s="25"/>
      <c r="L58" s="17"/>
      <c r="M58" s="18"/>
      <c r="N58" s="26"/>
      <c r="O58" s="18"/>
      <c r="P58" s="18"/>
      <c r="Q58" s="75"/>
      <c r="R58" s="75"/>
      <c r="S58" s="18"/>
    </row>
    <row r="59" spans="1:19" ht="16.5">
      <c r="A59" s="24"/>
      <c r="B59" s="18"/>
      <c r="C59" s="19"/>
      <c r="D59" s="25"/>
      <c r="E59" s="25"/>
      <c r="F59" s="25"/>
      <c r="G59" s="25"/>
      <c r="H59" s="25"/>
      <c r="I59" s="25"/>
      <c r="J59" s="25"/>
      <c r="K59" s="25"/>
      <c r="L59" s="17"/>
      <c r="M59" s="18"/>
      <c r="N59" s="26"/>
      <c r="O59" s="18"/>
      <c r="P59" s="18"/>
      <c r="Q59" s="75"/>
      <c r="R59" s="75"/>
      <c r="S59" s="18"/>
    </row>
    <row r="60" spans="1:19" ht="16.5">
      <c r="A60" s="24"/>
      <c r="B60" s="18"/>
      <c r="C60" s="19"/>
      <c r="D60" s="25"/>
      <c r="E60" s="25"/>
      <c r="F60" s="25"/>
      <c r="G60" s="25"/>
      <c r="H60" s="25"/>
      <c r="I60" s="25"/>
      <c r="J60" s="25"/>
      <c r="K60" s="25"/>
      <c r="L60" s="17"/>
      <c r="M60" s="18"/>
      <c r="N60" s="26"/>
      <c r="O60" s="18"/>
      <c r="P60" s="18"/>
      <c r="Q60" s="75"/>
      <c r="R60" s="75"/>
      <c r="S60" s="18"/>
    </row>
    <row r="61" spans="1:19" ht="16.5">
      <c r="A61" s="24"/>
      <c r="B61" s="18"/>
      <c r="C61" s="19"/>
      <c r="D61" s="25"/>
      <c r="E61" s="25"/>
      <c r="F61" s="25"/>
      <c r="G61" s="25"/>
      <c r="H61" s="25"/>
      <c r="I61" s="25"/>
      <c r="J61" s="25"/>
      <c r="K61" s="25"/>
      <c r="L61" s="17"/>
      <c r="M61" s="18"/>
      <c r="N61" s="26"/>
      <c r="O61" s="18"/>
      <c r="P61" s="18"/>
      <c r="Q61" s="75"/>
      <c r="R61" s="75"/>
      <c r="S61" s="18"/>
    </row>
    <row r="62" spans="1:19" ht="16.5">
      <c r="A62" s="24"/>
      <c r="B62" s="18"/>
      <c r="C62" s="19"/>
      <c r="D62" s="25"/>
      <c r="E62" s="25"/>
      <c r="F62" s="25"/>
      <c r="G62" s="25"/>
      <c r="H62" s="25"/>
      <c r="I62" s="25"/>
      <c r="J62" s="25"/>
      <c r="K62" s="25"/>
      <c r="L62" s="17"/>
      <c r="M62" s="18"/>
      <c r="N62" s="26"/>
      <c r="O62" s="18"/>
      <c r="P62" s="18"/>
      <c r="Q62" s="75"/>
      <c r="R62" s="75"/>
      <c r="S62" s="18"/>
    </row>
    <row r="63" spans="1:19" ht="16.5">
      <c r="A63" s="24"/>
      <c r="B63" s="18"/>
      <c r="C63" s="19"/>
      <c r="D63" s="25"/>
      <c r="E63" s="25"/>
      <c r="F63" s="25"/>
      <c r="G63" s="25"/>
      <c r="H63" s="25"/>
      <c r="I63" s="25"/>
      <c r="J63" s="25"/>
      <c r="K63" s="25"/>
      <c r="L63" s="17"/>
      <c r="M63" s="18"/>
      <c r="N63" s="26"/>
      <c r="O63" s="18"/>
      <c r="P63" s="18"/>
      <c r="Q63" s="75"/>
      <c r="R63" s="75"/>
      <c r="S63" s="18"/>
    </row>
    <row r="64" spans="1:19" ht="16.5">
      <c r="A64" s="24"/>
      <c r="B64" s="18"/>
      <c r="C64" s="19"/>
      <c r="D64" s="25"/>
      <c r="E64" s="25"/>
      <c r="F64" s="25"/>
      <c r="G64" s="25"/>
      <c r="H64" s="25"/>
      <c r="I64" s="25"/>
      <c r="J64" s="25"/>
      <c r="K64" s="25"/>
      <c r="L64" s="17"/>
      <c r="M64" s="18"/>
      <c r="N64" s="26"/>
      <c r="O64" s="18"/>
      <c r="P64" s="18"/>
      <c r="Q64" s="75"/>
      <c r="R64" s="75"/>
      <c r="S64" s="18"/>
    </row>
    <row r="65" spans="1:19" ht="16.5">
      <c r="A65" s="24"/>
      <c r="B65" s="18"/>
      <c r="C65" s="19"/>
      <c r="D65" s="25"/>
      <c r="E65" s="25"/>
      <c r="F65" s="25"/>
      <c r="G65" s="25"/>
      <c r="H65" s="25"/>
      <c r="I65" s="25"/>
      <c r="J65" s="25"/>
      <c r="K65" s="25"/>
      <c r="L65" s="17"/>
      <c r="M65" s="18"/>
      <c r="N65" s="26"/>
      <c r="O65" s="18"/>
      <c r="P65" s="18"/>
      <c r="Q65" s="75"/>
      <c r="R65" s="75"/>
      <c r="S65" s="18"/>
    </row>
    <row r="66" spans="1:19" ht="16.5">
      <c r="A66" s="24"/>
      <c r="B66" s="18"/>
      <c r="C66" s="19"/>
      <c r="D66" s="25"/>
      <c r="E66" s="25"/>
      <c r="F66" s="25"/>
      <c r="G66" s="25"/>
      <c r="H66" s="25"/>
      <c r="I66" s="25"/>
      <c r="J66" s="25"/>
      <c r="K66" s="25"/>
      <c r="L66" s="17"/>
      <c r="M66" s="18"/>
      <c r="N66" s="26"/>
      <c r="O66" s="18"/>
      <c r="P66" s="18"/>
      <c r="Q66" s="75"/>
      <c r="R66" s="75"/>
      <c r="S66" s="18"/>
    </row>
    <row r="67" spans="1:19" ht="16.5">
      <c r="A67" s="24"/>
      <c r="B67" s="18"/>
      <c r="C67" s="19"/>
      <c r="D67" s="25"/>
      <c r="E67" s="25"/>
      <c r="F67" s="25"/>
      <c r="G67" s="25"/>
      <c r="H67" s="25"/>
      <c r="I67" s="25"/>
      <c r="J67" s="25"/>
      <c r="K67" s="25"/>
      <c r="L67" s="17"/>
      <c r="M67" s="18"/>
      <c r="N67" s="26"/>
      <c r="O67" s="18"/>
      <c r="P67" s="18"/>
      <c r="Q67" s="75"/>
      <c r="R67" s="75"/>
      <c r="S67" s="18"/>
    </row>
    <row r="68" spans="1:19" ht="16.5">
      <c r="A68" s="24"/>
      <c r="B68" s="18"/>
      <c r="C68" s="19"/>
      <c r="D68" s="25"/>
      <c r="E68" s="25"/>
      <c r="F68" s="25"/>
      <c r="G68" s="25"/>
      <c r="H68" s="25"/>
      <c r="I68" s="25"/>
      <c r="J68" s="25"/>
      <c r="K68" s="25"/>
      <c r="L68" s="17"/>
      <c r="M68" s="18"/>
      <c r="N68" s="26"/>
      <c r="O68" s="18"/>
      <c r="P68" s="18"/>
      <c r="Q68" s="75"/>
      <c r="R68" s="75"/>
      <c r="S68" s="18"/>
    </row>
    <row r="69" spans="1:19" ht="16.5">
      <c r="A69" s="24"/>
      <c r="B69" s="18"/>
      <c r="C69" s="19"/>
      <c r="D69" s="25"/>
      <c r="E69" s="25"/>
      <c r="F69" s="25"/>
      <c r="G69" s="25"/>
      <c r="H69" s="25"/>
      <c r="I69" s="25"/>
      <c r="J69" s="25"/>
      <c r="K69" s="25"/>
      <c r="L69" s="17"/>
      <c r="M69" s="18"/>
      <c r="N69" s="26"/>
      <c r="O69" s="18"/>
      <c r="P69" s="18"/>
      <c r="Q69" s="75"/>
      <c r="R69" s="75"/>
      <c r="S69" s="18"/>
    </row>
    <row r="70" spans="1:19" ht="16.5">
      <c r="A70" s="24"/>
      <c r="B70" s="18"/>
      <c r="C70" s="19"/>
      <c r="D70" s="25"/>
      <c r="E70" s="25"/>
      <c r="F70" s="25"/>
      <c r="G70" s="25"/>
      <c r="H70" s="25"/>
      <c r="I70" s="25"/>
      <c r="J70" s="25"/>
      <c r="K70" s="25"/>
      <c r="L70" s="17"/>
      <c r="M70" s="18"/>
      <c r="N70" s="26"/>
      <c r="O70" s="18"/>
      <c r="P70" s="18"/>
      <c r="Q70" s="75"/>
      <c r="R70" s="75"/>
      <c r="S70" s="18"/>
    </row>
    <row r="71" spans="1:19" ht="16.5">
      <c r="A71" s="24"/>
      <c r="B71" s="18"/>
      <c r="C71" s="19"/>
      <c r="D71" s="25"/>
      <c r="E71" s="25"/>
      <c r="F71" s="25"/>
      <c r="G71" s="25"/>
      <c r="H71" s="25"/>
      <c r="I71" s="25"/>
      <c r="J71" s="25"/>
      <c r="K71" s="25"/>
      <c r="L71" s="17"/>
      <c r="M71" s="18"/>
      <c r="N71" s="26"/>
      <c r="O71" s="18"/>
      <c r="P71" s="18"/>
      <c r="Q71" s="75"/>
      <c r="R71" s="75"/>
      <c r="S71" s="18"/>
    </row>
    <row r="72" spans="1:19" ht="16.5">
      <c r="A72" s="24"/>
      <c r="B72" s="18"/>
      <c r="C72" s="19"/>
      <c r="D72" s="25"/>
      <c r="E72" s="25"/>
      <c r="F72" s="25"/>
      <c r="G72" s="25"/>
      <c r="H72" s="25"/>
      <c r="I72" s="25"/>
      <c r="J72" s="25"/>
      <c r="K72" s="25"/>
      <c r="L72" s="17"/>
      <c r="M72" s="18"/>
      <c r="N72" s="26"/>
      <c r="O72" s="18"/>
      <c r="P72" s="18"/>
      <c r="Q72" s="75"/>
      <c r="R72" s="75"/>
      <c r="S72" s="18"/>
    </row>
    <row r="73" spans="1:19" ht="16.5">
      <c r="A73" s="24"/>
      <c r="B73" s="18"/>
      <c r="C73" s="19"/>
      <c r="D73" s="25"/>
      <c r="E73" s="25"/>
      <c r="F73" s="25"/>
      <c r="G73" s="25"/>
      <c r="H73" s="25"/>
      <c r="I73" s="25"/>
      <c r="J73" s="25"/>
      <c r="K73" s="25"/>
      <c r="L73" s="17"/>
      <c r="M73" s="18"/>
      <c r="N73" s="26"/>
      <c r="O73" s="18"/>
      <c r="P73" s="18"/>
      <c r="Q73" s="75"/>
      <c r="R73" s="75"/>
      <c r="S73" s="18"/>
    </row>
    <row r="74" spans="1:19" ht="16.5">
      <c r="A74" s="24"/>
      <c r="B74" s="18"/>
      <c r="C74" s="19"/>
      <c r="D74" s="25"/>
      <c r="E74" s="25"/>
      <c r="F74" s="25"/>
      <c r="G74" s="25"/>
      <c r="H74" s="25"/>
      <c r="I74" s="25"/>
      <c r="J74" s="25"/>
      <c r="K74" s="25"/>
      <c r="L74" s="17"/>
      <c r="M74" s="18"/>
      <c r="N74" s="26"/>
      <c r="O74" s="18"/>
      <c r="P74" s="18"/>
      <c r="Q74" s="75"/>
      <c r="R74" s="75"/>
      <c r="S74" s="18"/>
    </row>
    <row r="75" spans="1:19" ht="16.5">
      <c r="A75" s="24"/>
      <c r="B75" s="18"/>
      <c r="C75" s="19"/>
      <c r="D75" s="25"/>
      <c r="E75" s="25"/>
      <c r="F75" s="25"/>
      <c r="G75" s="25"/>
      <c r="H75" s="25"/>
      <c r="I75" s="25"/>
      <c r="J75" s="25"/>
      <c r="K75" s="25"/>
      <c r="L75" s="17"/>
      <c r="M75" s="18"/>
      <c r="N75" s="26"/>
      <c r="O75" s="18"/>
      <c r="P75" s="18"/>
      <c r="Q75" s="75"/>
      <c r="R75" s="75"/>
      <c r="S75" s="18"/>
    </row>
    <row r="76" spans="1:19" ht="16.5">
      <c r="A76" s="24"/>
      <c r="B76" s="18"/>
      <c r="C76" s="19"/>
      <c r="D76" s="25"/>
      <c r="E76" s="25"/>
      <c r="F76" s="25"/>
      <c r="G76" s="25"/>
      <c r="H76" s="25"/>
      <c r="I76" s="25"/>
      <c r="J76" s="25"/>
      <c r="K76" s="25"/>
      <c r="L76" s="17"/>
      <c r="M76" s="18"/>
      <c r="N76" s="26"/>
      <c r="O76" s="18"/>
      <c r="P76" s="18"/>
      <c r="Q76" s="75"/>
      <c r="R76" s="75"/>
      <c r="S76" s="18"/>
    </row>
    <row r="77" spans="1:19" ht="16.5">
      <c r="A77" s="24"/>
      <c r="B77" s="18"/>
      <c r="C77" s="19"/>
      <c r="D77" s="25"/>
      <c r="E77" s="25"/>
      <c r="F77" s="25"/>
      <c r="G77" s="25"/>
      <c r="H77" s="25"/>
      <c r="I77" s="25"/>
      <c r="J77" s="25"/>
      <c r="K77" s="25"/>
      <c r="L77" s="17"/>
      <c r="M77" s="18"/>
      <c r="N77" s="26"/>
      <c r="O77" s="18"/>
      <c r="P77" s="18"/>
      <c r="Q77" s="75"/>
      <c r="R77" s="75"/>
      <c r="S77" s="18"/>
    </row>
    <row r="78" spans="1:19" ht="16.5">
      <c r="A78" s="24"/>
      <c r="B78" s="18"/>
      <c r="C78" s="19"/>
      <c r="D78" s="25"/>
      <c r="E78" s="25"/>
      <c r="F78" s="25"/>
      <c r="G78" s="25"/>
      <c r="H78" s="25"/>
      <c r="I78" s="25"/>
      <c r="J78" s="25"/>
      <c r="K78" s="25"/>
      <c r="L78" s="17"/>
      <c r="M78" s="18"/>
      <c r="N78" s="26"/>
      <c r="O78" s="18"/>
      <c r="P78" s="18"/>
      <c r="Q78" s="75"/>
      <c r="R78" s="75"/>
      <c r="S78" s="18"/>
    </row>
    <row r="79" spans="1:19" ht="16.5">
      <c r="A79" s="24"/>
      <c r="B79" s="18"/>
      <c r="C79" s="19"/>
      <c r="D79" s="25"/>
      <c r="E79" s="25"/>
      <c r="F79" s="25"/>
      <c r="G79" s="25"/>
      <c r="H79" s="25"/>
      <c r="I79" s="25"/>
      <c r="J79" s="25"/>
      <c r="K79" s="25"/>
      <c r="L79" s="17"/>
      <c r="M79" s="18"/>
      <c r="N79" s="26"/>
      <c r="O79" s="18"/>
      <c r="P79" s="18"/>
      <c r="Q79" s="75"/>
      <c r="R79" s="75"/>
      <c r="S79" s="18"/>
    </row>
    <row r="80" spans="1:19" ht="16.5">
      <c r="A80" s="24"/>
      <c r="B80" s="18"/>
      <c r="C80" s="19"/>
      <c r="D80" s="25"/>
      <c r="E80" s="25"/>
      <c r="F80" s="25"/>
      <c r="G80" s="25"/>
      <c r="H80" s="25"/>
      <c r="I80" s="25"/>
      <c r="J80" s="25"/>
      <c r="K80" s="25"/>
      <c r="L80" s="17"/>
      <c r="M80" s="18"/>
      <c r="N80" s="26"/>
      <c r="O80" s="18"/>
      <c r="P80" s="18"/>
      <c r="Q80" s="75"/>
      <c r="R80" s="75"/>
      <c r="S80" s="18"/>
    </row>
    <row r="81" spans="1:19" ht="16.5">
      <c r="A81" s="24"/>
      <c r="B81" s="18"/>
      <c r="C81" s="19"/>
      <c r="D81" s="25"/>
      <c r="E81" s="25"/>
      <c r="F81" s="25"/>
      <c r="G81" s="25"/>
      <c r="H81" s="25"/>
      <c r="I81" s="25"/>
      <c r="J81" s="25"/>
      <c r="K81" s="25"/>
      <c r="L81" s="17"/>
      <c r="M81" s="18"/>
      <c r="N81" s="26"/>
      <c r="O81" s="18"/>
      <c r="P81" s="18"/>
      <c r="Q81" s="75"/>
      <c r="R81" s="75"/>
      <c r="S81" s="18"/>
    </row>
    <row r="82" spans="1:19" ht="16.5">
      <c r="A82" s="24"/>
      <c r="B82" s="18"/>
      <c r="C82" s="19"/>
      <c r="D82" s="25"/>
      <c r="E82" s="25"/>
      <c r="F82" s="25"/>
      <c r="G82" s="25"/>
      <c r="H82" s="25"/>
      <c r="I82" s="25"/>
      <c r="J82" s="25"/>
      <c r="K82" s="25"/>
      <c r="L82" s="17"/>
      <c r="M82" s="18"/>
      <c r="N82" s="26"/>
      <c r="O82" s="18"/>
      <c r="P82" s="18"/>
      <c r="Q82" s="75"/>
      <c r="R82" s="75"/>
      <c r="S82" s="18"/>
    </row>
    <row r="83" spans="1:19" ht="16.5">
      <c r="A83" s="24"/>
      <c r="B83" s="18"/>
      <c r="C83" s="19"/>
      <c r="D83" s="25"/>
      <c r="E83" s="25"/>
      <c r="F83" s="25"/>
      <c r="G83" s="25"/>
      <c r="H83" s="25"/>
      <c r="I83" s="25"/>
      <c r="J83" s="25"/>
      <c r="K83" s="25"/>
      <c r="L83" s="17"/>
      <c r="M83" s="18"/>
      <c r="N83" s="26"/>
      <c r="O83" s="18"/>
      <c r="P83" s="18"/>
      <c r="Q83" s="75"/>
      <c r="R83" s="75"/>
      <c r="S83" s="18"/>
    </row>
    <row r="84" spans="1:19" ht="16.5">
      <c r="A84" s="24"/>
      <c r="B84" s="18"/>
      <c r="C84" s="19"/>
      <c r="D84" s="25"/>
      <c r="E84" s="25"/>
      <c r="F84" s="25"/>
      <c r="G84" s="25"/>
      <c r="H84" s="25"/>
      <c r="I84" s="25"/>
      <c r="J84" s="25"/>
      <c r="K84" s="25"/>
      <c r="L84" s="17"/>
      <c r="M84" s="18"/>
      <c r="N84" s="26"/>
      <c r="O84" s="18"/>
      <c r="P84" s="18"/>
      <c r="Q84" s="75"/>
      <c r="R84" s="75"/>
      <c r="S84" s="18"/>
    </row>
    <row r="85" spans="1:19" ht="16.5">
      <c r="A85" s="24"/>
      <c r="B85" s="18"/>
      <c r="C85" s="19"/>
      <c r="D85" s="25"/>
      <c r="E85" s="25"/>
      <c r="F85" s="25"/>
      <c r="G85" s="25"/>
      <c r="H85" s="25"/>
      <c r="I85" s="25"/>
      <c r="J85" s="25"/>
      <c r="K85" s="25"/>
      <c r="L85" s="17"/>
      <c r="M85" s="18"/>
      <c r="N85" s="26"/>
      <c r="O85" s="18"/>
      <c r="P85" s="18"/>
      <c r="Q85" s="75"/>
      <c r="R85" s="75"/>
      <c r="S85" s="18"/>
    </row>
    <row r="86" spans="1:19" ht="16.5">
      <c r="A86" s="24"/>
      <c r="B86" s="18"/>
      <c r="C86" s="19"/>
      <c r="D86" s="25"/>
      <c r="E86" s="25"/>
      <c r="F86" s="25"/>
      <c r="G86" s="25"/>
      <c r="H86" s="25"/>
      <c r="I86" s="25"/>
      <c r="J86" s="25"/>
      <c r="K86" s="25"/>
      <c r="L86" s="17"/>
      <c r="M86" s="18"/>
      <c r="N86" s="26"/>
      <c r="O86" s="18"/>
      <c r="P86" s="18"/>
      <c r="Q86" s="75"/>
      <c r="R86" s="75"/>
      <c r="S86" s="18"/>
    </row>
    <row r="87" spans="1:19" ht="16.5">
      <c r="A87" s="24"/>
      <c r="B87" s="18"/>
      <c r="C87" s="19"/>
      <c r="D87" s="25"/>
      <c r="E87" s="25"/>
      <c r="F87" s="25"/>
      <c r="G87" s="25"/>
      <c r="H87" s="25"/>
      <c r="I87" s="25"/>
      <c r="J87" s="25"/>
      <c r="K87" s="25"/>
      <c r="L87" s="17"/>
      <c r="M87" s="18"/>
      <c r="N87" s="26"/>
      <c r="O87" s="18"/>
      <c r="P87" s="18"/>
      <c r="Q87" s="75"/>
      <c r="R87" s="75"/>
      <c r="S87" s="18"/>
    </row>
    <row r="88" spans="1:19" ht="16.5">
      <c r="A88" s="24"/>
      <c r="B88" s="18"/>
      <c r="C88" s="19"/>
      <c r="D88" s="25"/>
      <c r="E88" s="25"/>
      <c r="F88" s="25"/>
      <c r="G88" s="25"/>
      <c r="H88" s="25"/>
      <c r="I88" s="25"/>
      <c r="J88" s="25"/>
      <c r="K88" s="25"/>
      <c r="L88" s="17"/>
      <c r="M88" s="18"/>
      <c r="N88" s="26"/>
      <c r="O88" s="18"/>
      <c r="P88" s="18"/>
      <c r="Q88" s="75"/>
      <c r="R88" s="75"/>
      <c r="S88" s="18"/>
    </row>
    <row r="89" spans="1:19" ht="16.5">
      <c r="A89" s="24"/>
      <c r="B89" s="18"/>
      <c r="C89" s="19"/>
      <c r="D89" s="25"/>
      <c r="E89" s="25"/>
      <c r="F89" s="25"/>
      <c r="G89" s="25"/>
      <c r="H89" s="25"/>
      <c r="I89" s="25"/>
      <c r="J89" s="25"/>
      <c r="K89" s="25"/>
      <c r="L89" s="17"/>
      <c r="M89" s="18"/>
      <c r="N89" s="26"/>
      <c r="O89" s="18"/>
      <c r="P89" s="18"/>
      <c r="Q89" s="75"/>
      <c r="R89" s="75"/>
      <c r="S89" s="18"/>
    </row>
    <row r="90" spans="1:19" ht="16.5">
      <c r="A90" s="24"/>
      <c r="B90" s="18"/>
      <c r="C90" s="19"/>
      <c r="D90" s="25"/>
      <c r="E90" s="25"/>
      <c r="F90" s="25"/>
      <c r="G90" s="25"/>
      <c r="H90" s="25"/>
      <c r="I90" s="25"/>
      <c r="J90" s="25"/>
      <c r="K90" s="25"/>
      <c r="L90" s="17"/>
      <c r="M90" s="18"/>
      <c r="N90" s="26"/>
      <c r="O90" s="18"/>
      <c r="P90" s="18"/>
      <c r="Q90" s="75"/>
      <c r="R90" s="75"/>
      <c r="S90" s="18"/>
    </row>
    <row r="91" spans="1:19" ht="16.5">
      <c r="A91" s="24"/>
      <c r="B91" s="18"/>
      <c r="C91" s="19"/>
      <c r="D91" s="25"/>
      <c r="E91" s="25"/>
      <c r="F91" s="25"/>
      <c r="G91" s="25"/>
      <c r="H91" s="25"/>
      <c r="I91" s="25"/>
      <c r="J91" s="25"/>
      <c r="K91" s="25"/>
      <c r="L91" s="17"/>
      <c r="M91" s="18"/>
      <c r="N91" s="26"/>
      <c r="O91" s="18"/>
      <c r="P91" s="18"/>
      <c r="Q91" s="75"/>
      <c r="R91" s="75"/>
      <c r="S91" s="18"/>
    </row>
    <row r="92" spans="1:19" ht="16.5">
      <c r="A92" s="24"/>
      <c r="B92" s="18"/>
      <c r="C92" s="19"/>
      <c r="D92" s="25"/>
      <c r="E92" s="25"/>
      <c r="F92" s="25"/>
      <c r="G92" s="25"/>
      <c r="H92" s="25"/>
      <c r="I92" s="25"/>
      <c r="J92" s="25"/>
      <c r="K92" s="25"/>
      <c r="L92" s="17"/>
      <c r="M92" s="18"/>
      <c r="N92" s="26"/>
      <c r="O92" s="18"/>
      <c r="P92" s="18"/>
      <c r="Q92" s="75"/>
      <c r="R92" s="75"/>
      <c r="S92" s="18"/>
    </row>
    <row r="93" spans="1:19" ht="16.5">
      <c r="A93" s="24"/>
      <c r="B93" s="18"/>
      <c r="C93" s="19"/>
      <c r="D93" s="25"/>
      <c r="E93" s="25"/>
      <c r="F93" s="25"/>
      <c r="G93" s="25"/>
      <c r="H93" s="25"/>
      <c r="I93" s="25"/>
      <c r="J93" s="25"/>
      <c r="K93" s="25"/>
      <c r="L93" s="17"/>
      <c r="M93" s="18"/>
      <c r="N93" s="26"/>
      <c r="O93" s="18"/>
      <c r="P93" s="18"/>
      <c r="Q93" s="75"/>
      <c r="R93" s="75"/>
      <c r="S93" s="18"/>
    </row>
    <row r="94" spans="1:19" ht="16.5">
      <c r="A94" s="24"/>
      <c r="B94" s="18"/>
      <c r="C94" s="19"/>
      <c r="D94" s="25"/>
      <c r="E94" s="25"/>
      <c r="F94" s="25"/>
      <c r="G94" s="25"/>
      <c r="H94" s="25"/>
      <c r="I94" s="25"/>
      <c r="J94" s="25"/>
      <c r="K94" s="25"/>
      <c r="L94" s="17"/>
      <c r="M94" s="18"/>
      <c r="N94" s="26"/>
      <c r="O94" s="18"/>
      <c r="P94" s="18"/>
      <c r="Q94" s="75"/>
      <c r="R94" s="75"/>
      <c r="S94" s="18"/>
    </row>
    <row r="95" spans="1:19" ht="16.5">
      <c r="A95" s="24"/>
      <c r="B95" s="18"/>
      <c r="C95" s="19"/>
      <c r="D95" s="25"/>
      <c r="E95" s="25"/>
      <c r="F95" s="25"/>
      <c r="G95" s="25"/>
      <c r="H95" s="25"/>
      <c r="I95" s="25"/>
      <c r="J95" s="25"/>
      <c r="K95" s="25"/>
      <c r="L95" s="17"/>
      <c r="M95" s="18"/>
      <c r="N95" s="26"/>
      <c r="O95" s="18"/>
      <c r="P95" s="18"/>
      <c r="Q95" s="75"/>
      <c r="R95" s="75"/>
      <c r="S95" s="18"/>
    </row>
    <row r="96" spans="1:19" ht="16.5">
      <c r="A96" s="24"/>
      <c r="B96" s="18"/>
      <c r="C96" s="19"/>
      <c r="D96" s="25"/>
      <c r="E96" s="25"/>
      <c r="F96" s="25"/>
      <c r="G96" s="25"/>
      <c r="H96" s="25"/>
      <c r="I96" s="25"/>
      <c r="J96" s="25"/>
      <c r="K96" s="25"/>
      <c r="L96" s="17"/>
      <c r="M96" s="18"/>
      <c r="N96" s="26"/>
      <c r="O96" s="18"/>
      <c r="P96" s="18"/>
      <c r="Q96" s="75"/>
      <c r="R96" s="75"/>
      <c r="S96" s="18"/>
    </row>
    <row r="97" spans="1:19" ht="16.5">
      <c r="A97" s="24"/>
      <c r="B97" s="18"/>
      <c r="C97" s="19"/>
      <c r="D97" s="25"/>
      <c r="E97" s="25"/>
      <c r="F97" s="25"/>
      <c r="G97" s="25"/>
      <c r="H97" s="25"/>
      <c r="I97" s="25"/>
      <c r="J97" s="25"/>
      <c r="K97" s="25"/>
      <c r="L97" s="17"/>
      <c r="M97" s="18"/>
      <c r="N97" s="26"/>
      <c r="O97" s="18"/>
      <c r="P97" s="18"/>
      <c r="Q97" s="75"/>
      <c r="R97" s="75"/>
      <c r="S97" s="18"/>
    </row>
    <row r="98" spans="1:19" ht="16.5">
      <c r="A98" s="24"/>
      <c r="B98" s="18"/>
      <c r="C98" s="19"/>
      <c r="D98" s="25"/>
      <c r="E98" s="25"/>
      <c r="F98" s="25"/>
      <c r="G98" s="25"/>
      <c r="H98" s="25"/>
      <c r="I98" s="25"/>
      <c r="J98" s="25"/>
      <c r="K98" s="25"/>
      <c r="L98" s="17"/>
      <c r="M98" s="18"/>
      <c r="N98" s="26"/>
      <c r="O98" s="18"/>
      <c r="P98" s="18"/>
      <c r="Q98" s="75"/>
      <c r="R98" s="75"/>
      <c r="S98" s="18"/>
    </row>
    <row r="99" spans="1:19" ht="16.5">
      <c r="A99" s="24"/>
      <c r="B99" s="18"/>
      <c r="C99" s="19"/>
      <c r="D99" s="25"/>
      <c r="E99" s="25"/>
      <c r="F99" s="25"/>
      <c r="G99" s="25"/>
      <c r="H99" s="25"/>
      <c r="I99" s="25"/>
      <c r="J99" s="25"/>
      <c r="K99" s="25"/>
      <c r="L99" s="17"/>
      <c r="M99" s="18"/>
      <c r="N99" s="26"/>
      <c r="O99" s="18"/>
      <c r="P99" s="18"/>
      <c r="Q99" s="75"/>
      <c r="R99" s="75"/>
      <c r="S99" s="18"/>
    </row>
    <row r="100" spans="1:19" ht="16.5">
      <c r="A100" s="24"/>
      <c r="B100" s="18"/>
      <c r="C100" s="19"/>
      <c r="D100" s="25"/>
      <c r="E100" s="25"/>
      <c r="F100" s="25"/>
      <c r="G100" s="25"/>
      <c r="H100" s="25"/>
      <c r="I100" s="25"/>
      <c r="J100" s="25"/>
      <c r="K100" s="25"/>
      <c r="L100" s="17"/>
      <c r="M100" s="18"/>
      <c r="N100" s="26"/>
      <c r="O100" s="18"/>
      <c r="P100" s="18"/>
      <c r="Q100" s="75"/>
      <c r="R100" s="75"/>
      <c r="S100" s="18"/>
    </row>
    <row r="101" spans="1:19" ht="16.5">
      <c r="A101" s="24"/>
      <c r="B101" s="18"/>
      <c r="C101" s="19"/>
      <c r="D101" s="25"/>
      <c r="E101" s="25"/>
      <c r="F101" s="25"/>
      <c r="G101" s="25"/>
      <c r="H101" s="25"/>
      <c r="I101" s="25"/>
      <c r="J101" s="25"/>
      <c r="K101" s="25"/>
      <c r="L101" s="17"/>
      <c r="M101" s="18"/>
      <c r="N101" s="26"/>
      <c r="O101" s="18"/>
      <c r="P101" s="18"/>
      <c r="Q101" s="75"/>
      <c r="R101" s="75"/>
      <c r="S101" s="18"/>
    </row>
    <row r="102" spans="1:19" ht="16.5">
      <c r="A102" s="24"/>
      <c r="B102" s="18"/>
      <c r="C102" s="19"/>
      <c r="D102" s="25"/>
      <c r="E102" s="25"/>
      <c r="F102" s="25"/>
      <c r="G102" s="25"/>
      <c r="H102" s="25"/>
      <c r="I102" s="25"/>
      <c r="J102" s="25"/>
      <c r="K102" s="25"/>
      <c r="L102" s="17"/>
      <c r="M102" s="18"/>
      <c r="N102" s="26"/>
      <c r="O102" s="18"/>
      <c r="P102" s="18"/>
      <c r="Q102" s="75"/>
      <c r="R102" s="75"/>
      <c r="S102" s="18"/>
    </row>
    <row r="103" spans="1:19" ht="16.5">
      <c r="A103" s="24"/>
      <c r="B103" s="18"/>
      <c r="C103" s="19"/>
      <c r="D103" s="25"/>
      <c r="E103" s="25"/>
      <c r="F103" s="25"/>
      <c r="G103" s="25"/>
      <c r="H103" s="25"/>
      <c r="I103" s="25"/>
      <c r="J103" s="25"/>
      <c r="K103" s="25"/>
      <c r="L103" s="17"/>
      <c r="M103" s="18"/>
      <c r="N103" s="26"/>
      <c r="O103" s="18"/>
      <c r="P103" s="18"/>
      <c r="Q103" s="75"/>
      <c r="R103" s="75"/>
      <c r="S103" s="18"/>
    </row>
    <row r="104" spans="1:19" ht="16.5">
      <c r="A104" s="24"/>
      <c r="B104" s="18"/>
      <c r="C104" s="19"/>
      <c r="D104" s="25"/>
      <c r="E104" s="25"/>
      <c r="F104" s="25"/>
      <c r="G104" s="25"/>
      <c r="H104" s="25"/>
      <c r="I104" s="25"/>
      <c r="J104" s="25"/>
      <c r="K104" s="25"/>
      <c r="L104" s="17"/>
      <c r="M104" s="18"/>
      <c r="N104" s="26"/>
      <c r="O104" s="18"/>
      <c r="P104" s="18"/>
      <c r="Q104" s="75"/>
      <c r="R104" s="75"/>
      <c r="S104" s="18"/>
    </row>
    <row r="105" spans="1:19" ht="16.5">
      <c r="A105" s="24"/>
      <c r="B105" s="18"/>
      <c r="C105" s="19"/>
      <c r="D105" s="25"/>
      <c r="E105" s="25"/>
      <c r="F105" s="25"/>
      <c r="G105" s="25"/>
      <c r="H105" s="25"/>
      <c r="I105" s="25"/>
      <c r="J105" s="25"/>
      <c r="K105" s="25"/>
      <c r="L105" s="17"/>
      <c r="M105" s="18"/>
      <c r="N105" s="26"/>
      <c r="O105" s="18"/>
      <c r="P105" s="18"/>
      <c r="Q105" s="75"/>
      <c r="R105" s="75"/>
      <c r="S105" s="18"/>
    </row>
    <row r="106" spans="1:19" ht="16.5">
      <c r="A106" s="24"/>
      <c r="B106" s="18"/>
      <c r="C106" s="19"/>
      <c r="D106" s="25"/>
      <c r="E106" s="25"/>
      <c r="F106" s="25"/>
      <c r="G106" s="25"/>
      <c r="H106" s="25"/>
      <c r="I106" s="25"/>
      <c r="J106" s="25"/>
      <c r="K106" s="25"/>
      <c r="L106" s="17"/>
      <c r="M106" s="18"/>
      <c r="N106" s="26"/>
      <c r="O106" s="18"/>
      <c r="P106" s="18"/>
      <c r="Q106" s="75"/>
      <c r="R106" s="75"/>
      <c r="S106" s="18"/>
    </row>
    <row r="107" spans="1:19" ht="16.5">
      <c r="A107" s="24"/>
      <c r="B107" s="18"/>
      <c r="C107" s="19"/>
      <c r="D107" s="25"/>
      <c r="E107" s="25"/>
      <c r="F107" s="25"/>
      <c r="G107" s="25"/>
      <c r="H107" s="25"/>
      <c r="I107" s="25"/>
      <c r="J107" s="25"/>
      <c r="K107" s="25"/>
      <c r="L107" s="17"/>
      <c r="M107" s="18"/>
      <c r="N107" s="26"/>
      <c r="O107" s="18"/>
      <c r="P107" s="18"/>
      <c r="Q107" s="75"/>
      <c r="R107" s="75"/>
      <c r="S107" s="18"/>
    </row>
    <row r="108" spans="1:19" ht="16.5">
      <c r="A108" s="24"/>
      <c r="B108" s="18"/>
      <c r="C108" s="19"/>
      <c r="D108" s="25"/>
      <c r="E108" s="25"/>
      <c r="F108" s="25"/>
      <c r="G108" s="25"/>
      <c r="H108" s="25"/>
      <c r="I108" s="25"/>
      <c r="J108" s="25"/>
      <c r="K108" s="25"/>
      <c r="L108" s="17"/>
      <c r="M108" s="18"/>
      <c r="N108" s="26"/>
      <c r="O108" s="18"/>
      <c r="P108" s="18"/>
      <c r="Q108" s="75"/>
      <c r="R108" s="75"/>
      <c r="S108" s="18"/>
    </row>
    <row r="109" spans="1:19" ht="16.5">
      <c r="A109" s="24"/>
      <c r="B109" s="18"/>
      <c r="C109" s="19"/>
      <c r="D109" s="25"/>
      <c r="E109" s="25"/>
      <c r="F109" s="25"/>
      <c r="G109" s="25"/>
      <c r="H109" s="25"/>
      <c r="I109" s="25"/>
      <c r="J109" s="25"/>
      <c r="K109" s="25"/>
      <c r="L109" s="17"/>
      <c r="M109" s="18"/>
      <c r="N109" s="26"/>
      <c r="O109" s="18"/>
      <c r="P109" s="18"/>
      <c r="Q109" s="75"/>
      <c r="R109" s="75"/>
      <c r="S109" s="18"/>
    </row>
    <row r="110" spans="1:19" ht="16.5">
      <c r="A110" s="24"/>
      <c r="B110" s="18"/>
      <c r="C110" s="19"/>
      <c r="D110" s="25"/>
      <c r="E110" s="25"/>
      <c r="F110" s="25"/>
      <c r="G110" s="25"/>
      <c r="H110" s="25"/>
      <c r="I110" s="25"/>
      <c r="J110" s="25"/>
      <c r="K110" s="25"/>
      <c r="L110" s="17"/>
      <c r="M110" s="18"/>
      <c r="N110" s="26"/>
      <c r="O110" s="18"/>
      <c r="P110" s="18"/>
      <c r="Q110" s="75"/>
      <c r="R110" s="75"/>
      <c r="S110" s="18"/>
    </row>
    <row r="111" spans="1:19" ht="16.5">
      <c r="A111" s="24"/>
      <c r="B111" s="18"/>
      <c r="C111" s="19"/>
      <c r="D111" s="25"/>
      <c r="E111" s="25"/>
      <c r="F111" s="25"/>
      <c r="G111" s="25"/>
      <c r="H111" s="25"/>
      <c r="I111" s="25"/>
      <c r="J111" s="25"/>
      <c r="K111" s="25"/>
      <c r="L111" s="17"/>
      <c r="M111" s="18"/>
      <c r="N111" s="26"/>
      <c r="O111" s="18"/>
      <c r="P111" s="18"/>
      <c r="Q111" s="75"/>
      <c r="R111" s="75"/>
      <c r="S111" s="18"/>
    </row>
    <row r="112" spans="1:19" ht="16.5">
      <c r="A112" s="24"/>
      <c r="B112" s="18"/>
      <c r="C112" s="19"/>
      <c r="D112" s="25"/>
      <c r="E112" s="25"/>
      <c r="F112" s="25"/>
      <c r="G112" s="25"/>
      <c r="H112" s="25"/>
      <c r="I112" s="25"/>
      <c r="J112" s="25"/>
      <c r="K112" s="25"/>
      <c r="L112" s="17"/>
      <c r="M112" s="18"/>
      <c r="N112" s="26"/>
      <c r="O112" s="18"/>
      <c r="P112" s="18"/>
      <c r="Q112" s="75"/>
      <c r="R112" s="75"/>
      <c r="S112" s="18"/>
    </row>
    <row r="113" spans="1:19" ht="16.5">
      <c r="A113" s="24"/>
      <c r="B113" s="18"/>
      <c r="C113" s="19"/>
      <c r="D113" s="25"/>
      <c r="E113" s="25"/>
      <c r="F113" s="25"/>
      <c r="G113" s="25"/>
      <c r="H113" s="25"/>
      <c r="I113" s="25"/>
      <c r="J113" s="25"/>
      <c r="K113" s="25"/>
      <c r="L113" s="17"/>
      <c r="M113" s="18"/>
      <c r="N113" s="26"/>
      <c r="O113" s="18"/>
      <c r="P113" s="18"/>
      <c r="Q113" s="75"/>
      <c r="R113" s="75"/>
      <c r="S113" s="18"/>
    </row>
    <row r="114" spans="1:19" ht="16.5">
      <c r="A114" s="24"/>
      <c r="B114" s="18"/>
      <c r="C114" s="19"/>
      <c r="D114" s="25"/>
      <c r="E114" s="25"/>
      <c r="F114" s="25"/>
      <c r="G114" s="25"/>
      <c r="H114" s="25"/>
      <c r="I114" s="25"/>
      <c r="J114" s="25"/>
      <c r="K114" s="25"/>
      <c r="L114" s="17"/>
      <c r="M114" s="18"/>
      <c r="N114" s="26"/>
      <c r="O114" s="18"/>
      <c r="P114" s="18"/>
      <c r="Q114" s="75"/>
      <c r="R114" s="75"/>
      <c r="S114" s="18"/>
    </row>
    <row r="115" spans="1:19" ht="16.5">
      <c r="A115" s="24"/>
      <c r="B115" s="18"/>
      <c r="C115" s="19"/>
      <c r="D115" s="25"/>
      <c r="E115" s="25"/>
      <c r="F115" s="25"/>
      <c r="G115" s="25"/>
      <c r="H115" s="25"/>
      <c r="I115" s="25"/>
      <c r="J115" s="25"/>
      <c r="K115" s="25"/>
      <c r="L115" s="17"/>
      <c r="M115" s="18"/>
      <c r="N115" s="26"/>
      <c r="O115" s="18"/>
      <c r="P115" s="18"/>
      <c r="Q115" s="75"/>
      <c r="R115" s="75"/>
      <c r="S115" s="18"/>
    </row>
    <row r="116" spans="1:19" ht="16.5">
      <c r="A116" s="24"/>
      <c r="B116" s="18"/>
      <c r="C116" s="19"/>
      <c r="D116" s="25"/>
      <c r="E116" s="25"/>
      <c r="F116" s="25"/>
      <c r="G116" s="25"/>
      <c r="H116" s="25"/>
      <c r="I116" s="25"/>
      <c r="J116" s="25"/>
      <c r="K116" s="25"/>
      <c r="L116" s="17"/>
      <c r="M116" s="18"/>
      <c r="N116" s="26"/>
      <c r="O116" s="18"/>
      <c r="P116" s="18"/>
      <c r="Q116" s="75"/>
      <c r="R116" s="75"/>
      <c r="S116" s="18"/>
    </row>
    <row r="117" spans="1:19" ht="16.5">
      <c r="A117" s="24"/>
      <c r="B117" s="18"/>
      <c r="C117" s="19"/>
      <c r="D117" s="25"/>
      <c r="E117" s="25"/>
      <c r="F117" s="25"/>
      <c r="G117" s="25"/>
      <c r="H117" s="25"/>
      <c r="I117" s="25"/>
      <c r="J117" s="25"/>
      <c r="K117" s="25"/>
      <c r="L117" s="17"/>
      <c r="M117" s="18"/>
      <c r="N117" s="26"/>
      <c r="O117" s="18"/>
      <c r="P117" s="18"/>
      <c r="Q117" s="75"/>
      <c r="R117" s="75"/>
      <c r="S117" s="18"/>
    </row>
    <row r="118" spans="1:19" ht="16.5">
      <c r="A118" s="24"/>
      <c r="B118" s="18"/>
      <c r="C118" s="19"/>
      <c r="D118" s="25"/>
      <c r="E118" s="25"/>
      <c r="F118" s="25"/>
      <c r="G118" s="25"/>
      <c r="H118" s="25"/>
      <c r="I118" s="25"/>
      <c r="J118" s="25"/>
      <c r="K118" s="25"/>
      <c r="L118" s="17"/>
      <c r="M118" s="18"/>
      <c r="N118" s="26"/>
      <c r="O118" s="18"/>
      <c r="P118" s="18"/>
      <c r="Q118" s="75"/>
      <c r="R118" s="75"/>
      <c r="S118" s="18"/>
    </row>
    <row r="119" spans="1:19" ht="16.5">
      <c r="A119" s="24"/>
      <c r="B119" s="18"/>
      <c r="C119" s="19"/>
      <c r="D119" s="25"/>
      <c r="E119" s="25"/>
      <c r="F119" s="25"/>
      <c r="G119" s="25"/>
      <c r="H119" s="25"/>
      <c r="I119" s="25"/>
      <c r="J119" s="25"/>
      <c r="K119" s="25"/>
      <c r="L119" s="17"/>
      <c r="M119" s="18"/>
      <c r="N119" s="26"/>
      <c r="O119" s="18"/>
      <c r="P119" s="18"/>
      <c r="Q119" s="75"/>
      <c r="R119" s="75"/>
      <c r="S119" s="18"/>
    </row>
    <row r="120" spans="1:19" ht="16.5">
      <c r="A120" s="24"/>
      <c r="B120" s="18"/>
      <c r="C120" s="19"/>
      <c r="D120" s="25"/>
      <c r="E120" s="25"/>
      <c r="F120" s="25"/>
      <c r="G120" s="25"/>
      <c r="H120" s="25"/>
      <c r="I120" s="25"/>
      <c r="J120" s="25"/>
      <c r="K120" s="25"/>
      <c r="L120" s="17"/>
      <c r="M120" s="18"/>
      <c r="N120" s="26"/>
      <c r="O120" s="18"/>
      <c r="P120" s="18"/>
      <c r="Q120" s="75"/>
      <c r="R120" s="75"/>
      <c r="S120" s="18"/>
    </row>
    <row r="121" spans="1:19" ht="16.5">
      <c r="A121" s="24"/>
      <c r="B121" s="18"/>
      <c r="C121" s="19"/>
      <c r="D121" s="25"/>
      <c r="E121" s="25"/>
      <c r="F121" s="25"/>
      <c r="G121" s="25"/>
      <c r="H121" s="25"/>
      <c r="I121" s="25"/>
      <c r="J121" s="25"/>
      <c r="K121" s="25"/>
      <c r="L121" s="17"/>
      <c r="M121" s="18"/>
      <c r="N121" s="26"/>
      <c r="O121" s="18"/>
      <c r="P121" s="18"/>
      <c r="Q121" s="75"/>
      <c r="R121" s="75"/>
      <c r="S121" s="18"/>
    </row>
    <row r="122" spans="1:19" ht="16.5">
      <c r="A122" s="24"/>
      <c r="B122" s="18"/>
      <c r="C122" s="19"/>
      <c r="D122" s="25"/>
      <c r="E122" s="25"/>
      <c r="F122" s="25"/>
      <c r="G122" s="25"/>
      <c r="H122" s="25"/>
      <c r="I122" s="25"/>
      <c r="J122" s="25"/>
      <c r="K122" s="25"/>
      <c r="L122" s="17"/>
      <c r="M122" s="18"/>
      <c r="N122" s="26"/>
      <c r="O122" s="18"/>
      <c r="P122" s="18"/>
      <c r="Q122" s="75"/>
      <c r="R122" s="75"/>
      <c r="S122" s="18"/>
    </row>
    <row r="123" spans="1:19" ht="16.5">
      <c r="A123" s="24"/>
      <c r="B123" s="18"/>
      <c r="C123" s="19"/>
      <c r="D123" s="25"/>
      <c r="E123" s="25"/>
      <c r="F123" s="25"/>
      <c r="G123" s="25"/>
      <c r="H123" s="25"/>
      <c r="I123" s="25"/>
      <c r="J123" s="25"/>
      <c r="K123" s="25"/>
      <c r="L123" s="17"/>
      <c r="M123" s="18"/>
      <c r="N123" s="26"/>
      <c r="O123" s="18"/>
      <c r="P123" s="18"/>
      <c r="Q123" s="75"/>
      <c r="R123" s="75"/>
      <c r="S123" s="18"/>
    </row>
    <row r="124" spans="1:19" ht="16.5">
      <c r="A124" s="24"/>
      <c r="B124" s="18"/>
      <c r="C124" s="19"/>
      <c r="D124" s="25"/>
      <c r="E124" s="25"/>
      <c r="F124" s="25"/>
      <c r="G124" s="25"/>
      <c r="H124" s="25"/>
      <c r="I124" s="25"/>
      <c r="J124" s="25"/>
      <c r="K124" s="25"/>
      <c r="L124" s="17"/>
      <c r="M124" s="18"/>
      <c r="N124" s="26"/>
      <c r="O124" s="18"/>
      <c r="P124" s="18"/>
      <c r="Q124" s="75"/>
      <c r="R124" s="75"/>
      <c r="S124" s="18"/>
    </row>
    <row r="125" spans="1:19" ht="16.5">
      <c r="A125" s="24"/>
      <c r="B125" s="18"/>
      <c r="C125" s="19"/>
      <c r="D125" s="25"/>
      <c r="E125" s="25"/>
      <c r="F125" s="25"/>
      <c r="G125" s="25"/>
      <c r="H125" s="25"/>
      <c r="I125" s="25"/>
      <c r="J125" s="25"/>
      <c r="K125" s="25"/>
      <c r="L125" s="17"/>
      <c r="M125" s="18"/>
      <c r="N125" s="26"/>
      <c r="O125" s="18"/>
      <c r="P125" s="18"/>
      <c r="Q125" s="75"/>
      <c r="R125" s="75"/>
      <c r="S125" s="18"/>
    </row>
    <row r="126" spans="1:19" ht="16.5">
      <c r="A126" s="24"/>
      <c r="B126" s="18"/>
      <c r="C126" s="19"/>
      <c r="D126" s="25"/>
      <c r="E126" s="25"/>
      <c r="F126" s="25"/>
      <c r="G126" s="25"/>
      <c r="H126" s="25"/>
      <c r="I126" s="25"/>
      <c r="J126" s="25"/>
      <c r="K126" s="25"/>
      <c r="L126" s="17"/>
      <c r="M126" s="18"/>
      <c r="N126" s="26"/>
      <c r="O126" s="18"/>
      <c r="P126" s="18"/>
      <c r="Q126" s="75"/>
      <c r="R126" s="75"/>
      <c r="S126" s="18"/>
    </row>
    <row r="127" spans="1:19" ht="16.5">
      <c r="A127" s="24"/>
      <c r="B127" s="18"/>
      <c r="C127" s="19"/>
      <c r="D127" s="25"/>
      <c r="E127" s="25"/>
      <c r="F127" s="25"/>
      <c r="G127" s="25"/>
      <c r="H127" s="25"/>
      <c r="I127" s="25"/>
      <c r="J127" s="25"/>
      <c r="K127" s="25"/>
      <c r="L127" s="17"/>
      <c r="M127" s="18"/>
      <c r="N127" s="26"/>
      <c r="O127" s="18"/>
      <c r="P127" s="18"/>
      <c r="Q127" s="75"/>
      <c r="R127" s="75"/>
      <c r="S127" s="18"/>
    </row>
    <row r="128" spans="1:19" ht="16.5">
      <c r="A128" s="24"/>
      <c r="B128" s="18"/>
      <c r="C128" s="19"/>
      <c r="D128" s="25"/>
      <c r="E128" s="25"/>
      <c r="F128" s="25"/>
      <c r="G128" s="25"/>
      <c r="H128" s="25"/>
      <c r="I128" s="25"/>
      <c r="J128" s="25"/>
      <c r="K128" s="25"/>
      <c r="L128" s="17"/>
      <c r="M128" s="18"/>
      <c r="N128" s="26"/>
      <c r="O128" s="18"/>
      <c r="P128" s="18"/>
      <c r="Q128" s="75"/>
      <c r="R128" s="75"/>
      <c r="S128" s="18"/>
    </row>
    <row r="129" spans="1:19" ht="16.5">
      <c r="A129" s="24"/>
      <c r="B129" s="18"/>
      <c r="C129" s="19"/>
      <c r="D129" s="25"/>
      <c r="E129" s="25"/>
      <c r="F129" s="25"/>
      <c r="G129" s="25"/>
      <c r="H129" s="25"/>
      <c r="I129" s="25"/>
      <c r="J129" s="25"/>
      <c r="K129" s="25"/>
      <c r="L129" s="17"/>
      <c r="M129" s="18"/>
      <c r="N129" s="26"/>
      <c r="O129" s="18"/>
      <c r="P129" s="18"/>
      <c r="Q129" s="75"/>
      <c r="R129" s="75"/>
      <c r="S129" s="18"/>
    </row>
    <row r="130" spans="1:19" ht="16.5">
      <c r="A130" s="24"/>
      <c r="B130" s="18"/>
      <c r="C130" s="19"/>
      <c r="D130" s="25"/>
      <c r="E130" s="25"/>
      <c r="F130" s="25"/>
      <c r="G130" s="25"/>
      <c r="H130" s="25"/>
      <c r="I130" s="25"/>
      <c r="J130" s="25"/>
      <c r="K130" s="25"/>
      <c r="L130" s="17"/>
      <c r="M130" s="18"/>
      <c r="N130" s="26"/>
      <c r="O130" s="18"/>
      <c r="P130" s="18"/>
      <c r="Q130" s="75"/>
      <c r="R130" s="75"/>
      <c r="S130" s="18"/>
    </row>
    <row r="131" spans="1:19" ht="16.5">
      <c r="A131" s="24"/>
      <c r="B131" s="18"/>
      <c r="C131" s="19"/>
      <c r="D131" s="25"/>
      <c r="E131" s="25"/>
      <c r="F131" s="25"/>
      <c r="G131" s="25"/>
      <c r="H131" s="25"/>
      <c r="I131" s="25"/>
      <c r="J131" s="25"/>
      <c r="K131" s="25"/>
      <c r="L131" s="17"/>
      <c r="M131" s="18"/>
      <c r="N131" s="26"/>
      <c r="O131" s="18"/>
      <c r="P131" s="18"/>
      <c r="Q131" s="75"/>
      <c r="R131" s="75"/>
      <c r="S131" s="18"/>
    </row>
    <row r="132" spans="1:19" ht="16.5">
      <c r="A132" s="24"/>
      <c r="B132" s="18"/>
      <c r="C132" s="19"/>
      <c r="D132" s="25"/>
      <c r="E132" s="25"/>
      <c r="F132" s="25"/>
      <c r="G132" s="25"/>
      <c r="H132" s="25"/>
      <c r="I132" s="25"/>
      <c r="J132" s="25"/>
      <c r="K132" s="25"/>
      <c r="L132" s="17"/>
      <c r="M132" s="18"/>
      <c r="N132" s="26"/>
      <c r="O132" s="18"/>
      <c r="P132" s="18"/>
      <c r="Q132" s="75"/>
      <c r="R132" s="75"/>
      <c r="S132" s="18"/>
    </row>
    <row r="133" spans="1:19" ht="16.5">
      <c r="A133" s="24"/>
      <c r="B133" s="18"/>
      <c r="C133" s="19"/>
      <c r="D133" s="25"/>
      <c r="E133" s="25"/>
      <c r="F133" s="25"/>
      <c r="G133" s="25"/>
      <c r="H133" s="25"/>
      <c r="I133" s="25"/>
      <c r="J133" s="25"/>
      <c r="K133" s="25"/>
      <c r="L133" s="17"/>
      <c r="M133" s="18"/>
      <c r="N133" s="26"/>
      <c r="O133" s="18"/>
      <c r="P133" s="18"/>
      <c r="Q133" s="75"/>
      <c r="R133" s="75"/>
      <c r="S133" s="18"/>
    </row>
    <row r="134" spans="1:19" ht="16.5">
      <c r="A134" s="24"/>
      <c r="B134" s="18"/>
      <c r="C134" s="19"/>
      <c r="D134" s="25"/>
      <c r="E134" s="25"/>
      <c r="F134" s="25"/>
      <c r="G134" s="25"/>
      <c r="H134" s="25"/>
      <c r="I134" s="25"/>
      <c r="J134" s="25"/>
      <c r="K134" s="25"/>
      <c r="L134" s="17"/>
      <c r="M134" s="18"/>
      <c r="N134" s="26"/>
      <c r="O134" s="18"/>
      <c r="P134" s="18"/>
      <c r="Q134" s="75"/>
      <c r="R134" s="75"/>
      <c r="S134" s="18"/>
    </row>
    <row r="135" spans="1:19" ht="16.5">
      <c r="A135" s="24"/>
      <c r="B135" s="18"/>
      <c r="C135" s="19"/>
      <c r="D135" s="25"/>
      <c r="E135" s="25"/>
      <c r="F135" s="25"/>
      <c r="G135" s="25"/>
      <c r="H135" s="25"/>
      <c r="I135" s="25"/>
      <c r="J135" s="25"/>
      <c r="K135" s="25"/>
      <c r="L135" s="17"/>
      <c r="M135" s="18"/>
      <c r="N135" s="26"/>
      <c r="O135" s="18"/>
      <c r="P135" s="18"/>
      <c r="Q135" s="75"/>
      <c r="R135" s="75"/>
      <c r="S135" s="18"/>
    </row>
    <row r="136" spans="1:19" ht="16.5">
      <c r="A136" s="24"/>
      <c r="B136" s="18"/>
      <c r="C136" s="19"/>
      <c r="D136" s="25"/>
      <c r="E136" s="25"/>
      <c r="F136" s="25"/>
      <c r="G136" s="25"/>
      <c r="H136" s="25"/>
      <c r="I136" s="25"/>
      <c r="J136" s="25"/>
      <c r="K136" s="25"/>
      <c r="L136" s="17"/>
      <c r="M136" s="18"/>
      <c r="N136" s="26"/>
      <c r="O136" s="18"/>
      <c r="P136" s="18"/>
      <c r="Q136" s="75"/>
      <c r="R136" s="75"/>
      <c r="S136" s="18"/>
    </row>
    <row r="137" spans="1:19" ht="16.5">
      <c r="A137" s="24"/>
      <c r="B137" s="18"/>
      <c r="C137" s="19"/>
      <c r="D137" s="25"/>
      <c r="E137" s="25"/>
      <c r="F137" s="25"/>
      <c r="G137" s="25"/>
      <c r="H137" s="25"/>
      <c r="I137" s="25"/>
      <c r="J137" s="25"/>
      <c r="K137" s="25"/>
      <c r="L137" s="17"/>
      <c r="M137" s="18"/>
      <c r="N137" s="26"/>
      <c r="O137" s="18"/>
      <c r="P137" s="18"/>
      <c r="Q137" s="75"/>
      <c r="R137" s="75"/>
      <c r="S137" s="18"/>
    </row>
    <row r="138" spans="1:19" ht="16.5">
      <c r="A138" s="24"/>
      <c r="B138" s="18"/>
      <c r="C138" s="19"/>
      <c r="D138" s="25"/>
      <c r="E138" s="25"/>
      <c r="F138" s="25"/>
      <c r="G138" s="25"/>
      <c r="H138" s="25"/>
      <c r="I138" s="25"/>
      <c r="J138" s="25"/>
      <c r="K138" s="25"/>
      <c r="L138" s="17"/>
      <c r="M138" s="18"/>
      <c r="N138" s="26"/>
      <c r="O138" s="18"/>
      <c r="P138" s="18"/>
      <c r="Q138" s="75"/>
      <c r="R138" s="75"/>
      <c r="S138" s="18"/>
    </row>
    <row r="139" spans="1:19" ht="16.5">
      <c r="A139" s="24"/>
      <c r="B139" s="18"/>
      <c r="C139" s="19"/>
      <c r="D139" s="25"/>
      <c r="E139" s="25"/>
      <c r="F139" s="25"/>
      <c r="G139" s="25"/>
      <c r="H139" s="25"/>
      <c r="I139" s="25"/>
      <c r="J139" s="25"/>
      <c r="K139" s="25"/>
      <c r="L139" s="17"/>
      <c r="M139" s="18"/>
      <c r="N139" s="26"/>
      <c r="O139" s="18"/>
      <c r="P139" s="18"/>
      <c r="Q139" s="75"/>
      <c r="R139" s="75"/>
      <c r="S139" s="18"/>
    </row>
    <row r="140" spans="1:19" ht="16.5">
      <c r="A140" s="24"/>
      <c r="B140" s="18"/>
      <c r="C140" s="19"/>
      <c r="D140" s="25"/>
      <c r="E140" s="25"/>
      <c r="F140" s="25"/>
      <c r="G140" s="25"/>
      <c r="H140" s="25"/>
      <c r="I140" s="25"/>
      <c r="J140" s="25"/>
      <c r="K140" s="25"/>
      <c r="L140" s="17"/>
      <c r="M140" s="18"/>
      <c r="N140" s="26"/>
      <c r="O140" s="18"/>
      <c r="P140" s="18"/>
      <c r="Q140" s="75"/>
      <c r="R140" s="75"/>
      <c r="S140" s="18"/>
    </row>
    <row r="141" spans="1:19" ht="16.5">
      <c r="A141" s="24"/>
      <c r="B141" s="18"/>
      <c r="C141" s="19"/>
      <c r="D141" s="25"/>
      <c r="E141" s="25"/>
      <c r="F141" s="25"/>
      <c r="G141" s="25"/>
      <c r="H141" s="25"/>
      <c r="I141" s="25"/>
      <c r="J141" s="25"/>
      <c r="K141" s="25"/>
      <c r="L141" s="17"/>
      <c r="M141" s="18"/>
      <c r="N141" s="26"/>
      <c r="O141" s="18"/>
      <c r="P141" s="18"/>
      <c r="Q141" s="75"/>
      <c r="R141" s="75"/>
      <c r="S141" s="18"/>
    </row>
    <row r="142" spans="1:19" ht="16.5">
      <c r="A142" s="24"/>
      <c r="B142" s="18"/>
      <c r="C142" s="19"/>
      <c r="D142" s="25"/>
      <c r="E142" s="25"/>
      <c r="F142" s="25"/>
      <c r="G142" s="25"/>
      <c r="H142" s="25"/>
      <c r="I142" s="25"/>
      <c r="J142" s="25"/>
      <c r="K142" s="25"/>
      <c r="L142" s="17"/>
      <c r="M142" s="18"/>
      <c r="N142" s="26"/>
      <c r="O142" s="18"/>
      <c r="P142" s="18"/>
      <c r="Q142" s="75"/>
      <c r="R142" s="75"/>
      <c r="S142" s="18"/>
    </row>
    <row r="143" spans="1:19" ht="16.5">
      <c r="A143" s="24"/>
      <c r="B143" s="18"/>
      <c r="C143" s="19"/>
      <c r="D143" s="25"/>
      <c r="E143" s="25"/>
      <c r="F143" s="25"/>
      <c r="G143" s="25"/>
      <c r="H143" s="25"/>
      <c r="I143" s="25"/>
      <c r="J143" s="25"/>
      <c r="K143" s="25"/>
      <c r="L143" s="17"/>
      <c r="M143" s="18"/>
      <c r="N143" s="26"/>
      <c r="O143" s="18"/>
      <c r="P143" s="18"/>
      <c r="Q143" s="75"/>
      <c r="R143" s="75"/>
      <c r="S143" s="18"/>
    </row>
    <row r="144" spans="1:19" ht="16.5">
      <c r="A144" s="24"/>
      <c r="B144" s="18"/>
      <c r="C144" s="19"/>
      <c r="D144" s="25"/>
      <c r="E144" s="25"/>
      <c r="F144" s="25"/>
      <c r="G144" s="25"/>
      <c r="H144" s="25"/>
      <c r="I144" s="25"/>
      <c r="J144" s="25"/>
      <c r="K144" s="25"/>
      <c r="L144" s="17"/>
      <c r="M144" s="18"/>
      <c r="N144" s="26"/>
      <c r="O144" s="18"/>
      <c r="P144" s="18"/>
      <c r="Q144" s="75"/>
      <c r="R144" s="75"/>
      <c r="S144" s="18"/>
    </row>
    <row r="145" spans="1:19" ht="16.5">
      <c r="A145" s="24"/>
      <c r="B145" s="18"/>
      <c r="C145" s="19"/>
      <c r="D145" s="25"/>
      <c r="E145" s="25"/>
      <c r="F145" s="25"/>
      <c r="G145" s="25"/>
      <c r="H145" s="25"/>
      <c r="I145" s="25"/>
      <c r="J145" s="25"/>
      <c r="K145" s="25"/>
      <c r="L145" s="17"/>
      <c r="M145" s="18"/>
      <c r="N145" s="26"/>
      <c r="O145" s="18"/>
      <c r="P145" s="18"/>
      <c r="Q145" s="75"/>
      <c r="R145" s="75"/>
      <c r="S145" s="18"/>
    </row>
    <row r="146" spans="1:19" ht="16.5">
      <c r="A146" s="24"/>
      <c r="B146" s="18"/>
      <c r="C146" s="19"/>
      <c r="D146" s="25"/>
      <c r="E146" s="25"/>
      <c r="F146" s="25"/>
      <c r="G146" s="25"/>
      <c r="H146" s="25"/>
      <c r="I146" s="25"/>
      <c r="J146" s="25"/>
      <c r="K146" s="25"/>
      <c r="L146" s="17"/>
      <c r="M146" s="18"/>
      <c r="N146" s="26"/>
      <c r="O146" s="18"/>
      <c r="P146" s="18"/>
      <c r="Q146" s="75"/>
      <c r="R146" s="75"/>
      <c r="S146" s="18"/>
    </row>
    <row r="147" spans="1:19" ht="16.5">
      <c r="A147" s="24"/>
      <c r="B147" s="18"/>
      <c r="C147" s="19"/>
      <c r="D147" s="25"/>
      <c r="E147" s="25"/>
      <c r="F147" s="25"/>
      <c r="G147" s="25"/>
      <c r="H147" s="25"/>
      <c r="I147" s="25"/>
      <c r="J147" s="25"/>
      <c r="K147" s="25"/>
      <c r="L147" s="17"/>
      <c r="M147" s="18"/>
      <c r="N147" s="26"/>
      <c r="O147" s="18"/>
      <c r="P147" s="18"/>
      <c r="Q147" s="75"/>
      <c r="R147" s="75"/>
      <c r="S147" s="18"/>
    </row>
    <row r="148" spans="1:19" ht="16.5">
      <c r="A148" s="24"/>
      <c r="B148" s="18"/>
      <c r="C148" s="19"/>
      <c r="D148" s="25"/>
      <c r="E148" s="25"/>
      <c r="F148" s="25"/>
      <c r="G148" s="25"/>
      <c r="H148" s="25"/>
      <c r="I148" s="25"/>
      <c r="J148" s="25"/>
      <c r="K148" s="25"/>
      <c r="L148" s="17"/>
      <c r="M148" s="18"/>
      <c r="N148" s="26"/>
      <c r="O148" s="18"/>
      <c r="P148" s="18"/>
      <c r="Q148" s="75"/>
      <c r="R148" s="75"/>
      <c r="S148" s="18"/>
    </row>
    <row r="149" spans="1:19" ht="16.5">
      <c r="A149" s="24"/>
      <c r="B149" s="18"/>
      <c r="C149" s="19"/>
      <c r="D149" s="25"/>
      <c r="E149" s="25"/>
      <c r="F149" s="25"/>
      <c r="G149" s="25"/>
      <c r="H149" s="25"/>
      <c r="I149" s="25"/>
      <c r="J149" s="25"/>
      <c r="K149" s="25"/>
      <c r="L149" s="17"/>
      <c r="M149" s="18"/>
      <c r="N149" s="26"/>
      <c r="O149" s="18"/>
      <c r="P149" s="18"/>
      <c r="Q149" s="75"/>
      <c r="R149" s="75"/>
      <c r="S149" s="18"/>
    </row>
    <row r="150" spans="1:19" ht="16.5">
      <c r="A150" s="24"/>
      <c r="B150" s="18"/>
      <c r="C150" s="19"/>
      <c r="D150" s="25"/>
      <c r="E150" s="25"/>
      <c r="F150" s="25"/>
      <c r="G150" s="25"/>
      <c r="H150" s="25"/>
      <c r="I150" s="25"/>
      <c r="J150" s="25"/>
      <c r="K150" s="25"/>
      <c r="L150" s="17"/>
      <c r="M150" s="18"/>
      <c r="N150" s="26"/>
      <c r="O150" s="18"/>
      <c r="P150" s="18"/>
      <c r="Q150" s="75"/>
      <c r="R150" s="75"/>
      <c r="S150" s="18"/>
    </row>
    <row r="151" spans="1:19" ht="16.5">
      <c r="A151" s="24"/>
      <c r="B151" s="18"/>
      <c r="C151" s="19"/>
      <c r="D151" s="25"/>
      <c r="E151" s="25"/>
      <c r="F151" s="25"/>
      <c r="G151" s="25"/>
      <c r="H151" s="25"/>
      <c r="I151" s="25"/>
      <c r="J151" s="25"/>
      <c r="K151" s="25"/>
      <c r="L151" s="17"/>
      <c r="M151" s="18"/>
      <c r="N151" s="26"/>
      <c r="O151" s="18"/>
      <c r="P151" s="18"/>
      <c r="Q151" s="75"/>
      <c r="R151" s="75"/>
      <c r="S151" s="18"/>
    </row>
    <row r="152" spans="1:19" ht="16.5">
      <c r="A152" s="24"/>
      <c r="B152" s="18"/>
      <c r="C152" s="19"/>
      <c r="D152" s="25"/>
      <c r="E152" s="25"/>
      <c r="F152" s="25"/>
      <c r="G152" s="25"/>
      <c r="H152" s="25"/>
      <c r="I152" s="25"/>
      <c r="J152" s="25"/>
      <c r="K152" s="25"/>
      <c r="L152" s="17"/>
      <c r="M152" s="18"/>
      <c r="N152" s="26"/>
      <c r="O152" s="18"/>
      <c r="P152" s="18"/>
      <c r="Q152" s="75"/>
      <c r="R152" s="75"/>
      <c r="S152" s="18"/>
    </row>
    <row r="153" spans="1:19" ht="16.5">
      <c r="A153" s="24"/>
      <c r="B153" s="18"/>
      <c r="C153" s="19"/>
      <c r="D153" s="25"/>
      <c r="E153" s="25"/>
      <c r="F153" s="25"/>
      <c r="G153" s="25"/>
      <c r="H153" s="25"/>
      <c r="I153" s="25"/>
      <c r="J153" s="25"/>
      <c r="K153" s="25"/>
      <c r="L153" s="17"/>
      <c r="M153" s="18"/>
      <c r="N153" s="26"/>
      <c r="O153" s="18"/>
      <c r="P153" s="18"/>
      <c r="Q153" s="75"/>
      <c r="R153" s="75"/>
      <c r="S153" s="18"/>
    </row>
    <row r="154" spans="1:19" ht="16.5">
      <c r="A154" s="24"/>
      <c r="B154" s="18"/>
      <c r="C154" s="19"/>
      <c r="D154" s="25"/>
      <c r="E154" s="25"/>
      <c r="F154" s="25"/>
      <c r="G154" s="25"/>
      <c r="H154" s="25"/>
      <c r="I154" s="25"/>
      <c r="J154" s="25"/>
      <c r="K154" s="25"/>
      <c r="L154" s="17"/>
      <c r="M154" s="18"/>
      <c r="N154" s="26"/>
      <c r="O154" s="18"/>
      <c r="P154" s="18"/>
      <c r="Q154" s="75"/>
      <c r="R154" s="75"/>
      <c r="S154" s="18"/>
    </row>
    <row r="155" spans="1:19" ht="16.5">
      <c r="A155" s="24"/>
      <c r="B155" s="18"/>
      <c r="C155" s="19"/>
      <c r="D155" s="25"/>
      <c r="E155" s="25"/>
      <c r="F155" s="25"/>
      <c r="G155" s="25"/>
      <c r="H155" s="25"/>
      <c r="I155" s="25"/>
      <c r="J155" s="25"/>
      <c r="K155" s="25"/>
      <c r="L155" s="17"/>
      <c r="M155" s="18"/>
      <c r="N155" s="26"/>
      <c r="O155" s="18"/>
      <c r="P155" s="18"/>
      <c r="Q155" s="75"/>
      <c r="R155" s="75"/>
      <c r="S155" s="18"/>
    </row>
    <row r="156" spans="1:19" ht="16.5">
      <c r="A156" s="24"/>
      <c r="B156" s="18"/>
      <c r="C156" s="19"/>
      <c r="D156" s="25"/>
      <c r="E156" s="25"/>
      <c r="F156" s="25"/>
      <c r="G156" s="25"/>
      <c r="H156" s="25"/>
      <c r="I156" s="25"/>
      <c r="J156" s="25"/>
      <c r="K156" s="25"/>
      <c r="L156" s="17"/>
      <c r="M156" s="18"/>
      <c r="N156" s="26"/>
      <c r="O156" s="18"/>
      <c r="P156" s="18"/>
      <c r="Q156" s="75"/>
      <c r="R156" s="75"/>
      <c r="S156" s="18"/>
    </row>
    <row r="157" spans="1:19" ht="16.5">
      <c r="A157" s="24"/>
      <c r="B157" s="18"/>
      <c r="C157" s="19"/>
      <c r="D157" s="25"/>
      <c r="E157" s="25"/>
      <c r="F157" s="25"/>
      <c r="G157" s="25"/>
      <c r="H157" s="25"/>
      <c r="I157" s="25"/>
      <c r="J157" s="25"/>
      <c r="K157" s="25"/>
      <c r="L157" s="17"/>
      <c r="M157" s="18"/>
      <c r="N157" s="26"/>
      <c r="O157" s="18"/>
      <c r="P157" s="18"/>
      <c r="Q157" s="75"/>
      <c r="R157" s="75"/>
      <c r="S157" s="18"/>
    </row>
    <row r="158" spans="1:19" ht="16.5">
      <c r="A158" s="24"/>
      <c r="B158" s="18"/>
      <c r="C158" s="19"/>
      <c r="D158" s="25"/>
      <c r="E158" s="25"/>
      <c r="F158" s="25"/>
      <c r="G158" s="25"/>
      <c r="H158" s="25"/>
      <c r="I158" s="25"/>
      <c r="J158" s="25"/>
      <c r="K158" s="25"/>
      <c r="L158" s="17"/>
      <c r="M158" s="18"/>
      <c r="N158" s="26"/>
      <c r="O158" s="18"/>
      <c r="P158" s="18"/>
      <c r="Q158" s="75"/>
      <c r="R158" s="75"/>
      <c r="S158" s="18"/>
    </row>
    <row r="159" spans="1:19" ht="16.5">
      <c r="A159" s="24"/>
      <c r="B159" s="18"/>
      <c r="C159" s="19"/>
      <c r="D159" s="25"/>
      <c r="E159" s="25"/>
      <c r="F159" s="25"/>
      <c r="G159" s="25"/>
      <c r="H159" s="25"/>
      <c r="I159" s="25"/>
      <c r="J159" s="25"/>
      <c r="K159" s="25"/>
      <c r="L159" s="17"/>
      <c r="M159" s="18"/>
      <c r="N159" s="26"/>
      <c r="O159" s="18"/>
      <c r="P159" s="18"/>
      <c r="Q159" s="75"/>
      <c r="R159" s="75"/>
      <c r="S159" s="18"/>
    </row>
    <row r="160" spans="1:19" ht="16.5">
      <c r="A160" s="24"/>
      <c r="B160" s="18"/>
      <c r="C160" s="19"/>
      <c r="D160" s="25"/>
      <c r="E160" s="25"/>
      <c r="F160" s="25"/>
      <c r="G160" s="25"/>
      <c r="H160" s="25"/>
      <c r="I160" s="25"/>
      <c r="J160" s="25"/>
      <c r="K160" s="25"/>
      <c r="L160" s="17"/>
      <c r="M160" s="18"/>
      <c r="N160" s="26"/>
      <c r="O160" s="18"/>
      <c r="P160" s="18"/>
      <c r="Q160" s="75"/>
      <c r="R160" s="75"/>
      <c r="S160" s="18"/>
    </row>
    <row r="161" spans="1:19" ht="16.5">
      <c r="A161" s="24"/>
      <c r="B161" s="18"/>
      <c r="C161" s="19"/>
      <c r="D161" s="25"/>
      <c r="E161" s="25"/>
      <c r="F161" s="25"/>
      <c r="G161" s="25"/>
      <c r="H161" s="25"/>
      <c r="I161" s="25"/>
      <c r="J161" s="25"/>
      <c r="K161" s="25"/>
      <c r="L161" s="17"/>
      <c r="M161" s="18"/>
      <c r="N161" s="26"/>
      <c r="O161" s="18"/>
      <c r="P161" s="18"/>
      <c r="Q161" s="75"/>
      <c r="R161" s="75"/>
      <c r="S161" s="18"/>
    </row>
    <row r="162" spans="1:19" ht="16.5">
      <c r="A162" s="24"/>
      <c r="B162" s="18"/>
      <c r="C162" s="19"/>
      <c r="D162" s="25"/>
      <c r="E162" s="25"/>
      <c r="F162" s="25"/>
      <c r="G162" s="25"/>
      <c r="H162" s="25"/>
      <c r="I162" s="25"/>
      <c r="J162" s="25"/>
      <c r="K162" s="25"/>
      <c r="L162" s="17"/>
      <c r="M162" s="18"/>
      <c r="N162" s="26"/>
      <c r="O162" s="18"/>
      <c r="P162" s="18"/>
      <c r="Q162" s="75"/>
      <c r="R162" s="75"/>
      <c r="S162" s="18"/>
    </row>
    <row r="163" spans="1:19" ht="16.5">
      <c r="A163" s="24"/>
      <c r="B163" s="18"/>
      <c r="C163" s="19"/>
      <c r="D163" s="25"/>
      <c r="E163" s="25"/>
      <c r="F163" s="25"/>
      <c r="G163" s="25"/>
      <c r="H163" s="25"/>
      <c r="I163" s="25"/>
      <c r="J163" s="25"/>
      <c r="K163" s="25"/>
      <c r="L163" s="17"/>
      <c r="M163" s="18"/>
      <c r="N163" s="26"/>
      <c r="O163" s="18"/>
      <c r="P163" s="18"/>
      <c r="Q163" s="75"/>
      <c r="R163" s="75"/>
      <c r="S163" s="18"/>
    </row>
    <row r="164" spans="1:19" ht="16.5">
      <c r="A164" s="24"/>
      <c r="B164" s="18"/>
      <c r="C164" s="19"/>
      <c r="D164" s="25"/>
      <c r="E164" s="25"/>
      <c r="F164" s="25"/>
      <c r="G164" s="25"/>
      <c r="H164" s="25"/>
      <c r="I164" s="25"/>
      <c r="J164" s="25"/>
      <c r="K164" s="25"/>
      <c r="L164" s="17"/>
      <c r="M164" s="18"/>
      <c r="N164" s="26"/>
      <c r="O164" s="18"/>
      <c r="P164" s="18"/>
      <c r="Q164" s="75"/>
      <c r="R164" s="75"/>
      <c r="S164" s="18"/>
    </row>
    <row r="165" spans="1:19" ht="16.5">
      <c r="A165" s="24"/>
      <c r="B165" s="18"/>
      <c r="C165" s="19"/>
      <c r="D165" s="25"/>
      <c r="E165" s="25"/>
      <c r="F165" s="25"/>
      <c r="G165" s="25"/>
      <c r="H165" s="25"/>
      <c r="I165" s="25"/>
      <c r="J165" s="25"/>
      <c r="K165" s="25"/>
      <c r="L165" s="17"/>
      <c r="M165" s="18"/>
      <c r="N165" s="26"/>
      <c r="O165" s="18"/>
      <c r="P165" s="18"/>
      <c r="Q165" s="75"/>
      <c r="R165" s="75"/>
      <c r="S165" s="18"/>
    </row>
    <row r="166" spans="1:19" ht="16.5">
      <c r="A166" s="24"/>
      <c r="B166" s="18"/>
      <c r="C166" s="19"/>
      <c r="D166" s="25"/>
      <c r="E166" s="25"/>
      <c r="F166" s="25"/>
      <c r="G166" s="25"/>
      <c r="H166" s="25"/>
      <c r="I166" s="25"/>
      <c r="J166" s="25"/>
      <c r="K166" s="25"/>
      <c r="L166" s="17"/>
      <c r="M166" s="18"/>
      <c r="N166" s="26"/>
      <c r="O166" s="18"/>
      <c r="P166" s="18"/>
      <c r="Q166" s="75"/>
      <c r="R166" s="75"/>
      <c r="S166" s="18"/>
    </row>
    <row r="167" spans="1:19" ht="16.5">
      <c r="A167" s="24"/>
      <c r="B167" s="18"/>
      <c r="C167" s="19"/>
      <c r="D167" s="25"/>
      <c r="E167" s="25"/>
      <c r="F167" s="25"/>
      <c r="G167" s="25"/>
      <c r="H167" s="25"/>
      <c r="I167" s="25"/>
      <c r="J167" s="25"/>
      <c r="K167" s="25"/>
      <c r="L167" s="17"/>
      <c r="M167" s="18"/>
      <c r="N167" s="26"/>
      <c r="O167" s="18"/>
      <c r="P167" s="18"/>
      <c r="Q167" s="75"/>
      <c r="R167" s="75"/>
      <c r="S167" s="18"/>
    </row>
    <row r="168" spans="1:19" ht="16.5">
      <c r="A168" s="24"/>
      <c r="B168" s="18"/>
      <c r="C168" s="19"/>
      <c r="D168" s="25"/>
      <c r="E168" s="25"/>
      <c r="F168" s="25"/>
      <c r="G168" s="25"/>
      <c r="H168" s="25"/>
      <c r="I168" s="25"/>
      <c r="J168" s="25"/>
      <c r="K168" s="25"/>
      <c r="L168" s="17"/>
      <c r="M168" s="18"/>
      <c r="N168" s="26"/>
      <c r="O168" s="18"/>
      <c r="P168" s="18"/>
      <c r="Q168" s="75"/>
      <c r="R168" s="75"/>
      <c r="S168" s="18"/>
    </row>
    <row r="169" spans="1:19" ht="16.5">
      <c r="A169" s="24"/>
      <c r="B169" s="18"/>
      <c r="C169" s="19"/>
      <c r="D169" s="25"/>
      <c r="E169" s="25"/>
      <c r="F169" s="25"/>
      <c r="G169" s="25"/>
      <c r="H169" s="25"/>
      <c r="I169" s="25"/>
      <c r="J169" s="25"/>
      <c r="K169" s="25"/>
      <c r="L169" s="17"/>
      <c r="M169" s="18"/>
      <c r="N169" s="26"/>
      <c r="O169" s="18"/>
      <c r="P169" s="18"/>
      <c r="Q169" s="75"/>
      <c r="R169" s="75"/>
      <c r="S169" s="18"/>
    </row>
    <row r="170" spans="1:19" ht="16.5">
      <c r="A170" s="24"/>
      <c r="B170" s="18"/>
      <c r="C170" s="19"/>
      <c r="D170" s="25"/>
      <c r="E170" s="25"/>
      <c r="F170" s="25"/>
      <c r="G170" s="25"/>
      <c r="H170" s="25"/>
      <c r="I170" s="25"/>
      <c r="J170" s="25"/>
      <c r="K170" s="25"/>
      <c r="L170" s="17"/>
      <c r="M170" s="18"/>
      <c r="N170" s="26"/>
      <c r="O170" s="18"/>
      <c r="P170" s="18"/>
      <c r="Q170" s="75"/>
      <c r="R170" s="75"/>
      <c r="S170" s="18"/>
    </row>
    <row r="171" spans="1:19" ht="16.5">
      <c r="A171" s="24"/>
      <c r="B171" s="18"/>
      <c r="C171" s="19"/>
      <c r="D171" s="25"/>
      <c r="E171" s="25"/>
      <c r="F171" s="25"/>
      <c r="G171" s="25"/>
      <c r="H171" s="25"/>
      <c r="I171" s="25"/>
      <c r="J171" s="25"/>
      <c r="K171" s="25"/>
      <c r="L171" s="17"/>
      <c r="M171" s="18"/>
      <c r="N171" s="26"/>
      <c r="O171" s="18"/>
      <c r="P171" s="18"/>
      <c r="Q171" s="75"/>
      <c r="R171" s="75"/>
      <c r="S171" s="18"/>
    </row>
    <row r="172" spans="1:19" ht="16.5">
      <c r="A172" s="24"/>
      <c r="B172" s="18"/>
      <c r="C172" s="19"/>
      <c r="D172" s="25"/>
      <c r="E172" s="25"/>
      <c r="F172" s="25"/>
      <c r="G172" s="25"/>
      <c r="H172" s="25"/>
      <c r="I172" s="25"/>
      <c r="J172" s="25"/>
      <c r="K172" s="25"/>
      <c r="L172" s="17"/>
      <c r="M172" s="18"/>
      <c r="N172" s="26"/>
      <c r="O172" s="18"/>
      <c r="P172" s="18"/>
      <c r="Q172" s="75"/>
      <c r="R172" s="75"/>
      <c r="S172" s="18"/>
    </row>
    <row r="173" spans="1:19" ht="16.5">
      <c r="A173" s="24"/>
      <c r="B173" s="18"/>
      <c r="C173" s="19"/>
      <c r="D173" s="25"/>
      <c r="E173" s="25"/>
      <c r="F173" s="25"/>
      <c r="G173" s="25"/>
      <c r="H173" s="25"/>
      <c r="I173" s="25"/>
      <c r="J173" s="25"/>
      <c r="K173" s="25"/>
      <c r="L173" s="17"/>
      <c r="M173" s="18"/>
      <c r="N173" s="26"/>
      <c r="O173" s="18"/>
      <c r="P173" s="18"/>
      <c r="Q173" s="75"/>
      <c r="R173" s="75"/>
      <c r="S173" s="18"/>
    </row>
    <row r="174" spans="1:19" ht="16.5">
      <c r="A174" s="24"/>
      <c r="B174" s="18"/>
      <c r="C174" s="19"/>
      <c r="D174" s="25"/>
      <c r="E174" s="25"/>
      <c r="F174" s="25"/>
      <c r="G174" s="25"/>
      <c r="H174" s="25"/>
      <c r="I174" s="25"/>
      <c r="J174" s="25"/>
      <c r="K174" s="25"/>
      <c r="L174" s="17"/>
      <c r="M174" s="18"/>
      <c r="N174" s="26"/>
      <c r="O174" s="18"/>
      <c r="P174" s="18"/>
      <c r="Q174" s="75"/>
      <c r="R174" s="75"/>
      <c r="S174" s="18"/>
    </row>
    <row r="175" spans="1:19" ht="16.5">
      <c r="A175" s="24"/>
      <c r="B175" s="18"/>
      <c r="C175" s="19"/>
      <c r="D175" s="25"/>
      <c r="E175" s="25"/>
      <c r="F175" s="25"/>
      <c r="G175" s="25"/>
      <c r="H175" s="25"/>
      <c r="I175" s="25"/>
      <c r="J175" s="25"/>
      <c r="K175" s="25"/>
      <c r="L175" s="17"/>
      <c r="M175" s="18"/>
      <c r="N175" s="26"/>
      <c r="O175" s="18"/>
      <c r="P175" s="18"/>
      <c r="Q175" s="75"/>
      <c r="R175" s="75"/>
      <c r="S175" s="18"/>
    </row>
    <row r="176" spans="1:19" ht="16.5">
      <c r="A176" s="24"/>
      <c r="B176" s="18"/>
      <c r="C176" s="19"/>
      <c r="D176" s="25"/>
      <c r="E176" s="25"/>
      <c r="F176" s="25"/>
      <c r="G176" s="25"/>
      <c r="H176" s="25"/>
      <c r="I176" s="25"/>
      <c r="J176" s="25"/>
      <c r="K176" s="25"/>
      <c r="L176" s="17"/>
      <c r="M176" s="18"/>
      <c r="N176" s="26"/>
      <c r="O176" s="18"/>
      <c r="P176" s="18"/>
      <c r="Q176" s="75"/>
      <c r="R176" s="75"/>
      <c r="S176" s="18"/>
    </row>
    <row r="177" spans="1:19" ht="16.5">
      <c r="A177" s="24"/>
      <c r="B177" s="18"/>
      <c r="C177" s="19"/>
      <c r="D177" s="25"/>
      <c r="E177" s="25"/>
      <c r="F177" s="25"/>
      <c r="G177" s="25"/>
      <c r="H177" s="25"/>
      <c r="I177" s="25"/>
      <c r="J177" s="25"/>
      <c r="K177" s="25"/>
      <c r="L177" s="17"/>
      <c r="M177" s="18"/>
      <c r="N177" s="26"/>
      <c r="O177" s="18"/>
      <c r="P177" s="18"/>
      <c r="Q177" s="75"/>
      <c r="R177" s="75"/>
      <c r="S177" s="18"/>
    </row>
    <row r="178" spans="1:19" ht="16.5">
      <c r="A178" s="24"/>
      <c r="B178" s="18"/>
      <c r="C178" s="19"/>
      <c r="D178" s="25"/>
      <c r="E178" s="25"/>
      <c r="F178" s="25"/>
      <c r="G178" s="25"/>
      <c r="H178" s="25"/>
      <c r="I178" s="25"/>
      <c r="J178" s="25"/>
      <c r="K178" s="25"/>
      <c r="L178" s="17"/>
      <c r="M178" s="18"/>
      <c r="N178" s="26"/>
      <c r="O178" s="18"/>
      <c r="P178" s="18"/>
      <c r="Q178" s="75"/>
      <c r="R178" s="75"/>
      <c r="S178" s="18"/>
    </row>
    <row r="179" spans="1:19" ht="16.5">
      <c r="A179" s="24"/>
      <c r="B179" s="18"/>
      <c r="C179" s="19"/>
      <c r="D179" s="25"/>
      <c r="E179" s="25"/>
      <c r="F179" s="25"/>
      <c r="G179" s="25"/>
      <c r="H179" s="25"/>
      <c r="I179" s="25"/>
      <c r="J179" s="25"/>
      <c r="K179" s="25"/>
      <c r="L179" s="17"/>
      <c r="M179" s="18"/>
      <c r="N179" s="26"/>
      <c r="O179" s="18"/>
      <c r="P179" s="18"/>
      <c r="Q179" s="75"/>
      <c r="R179" s="75"/>
      <c r="S179" s="18"/>
    </row>
    <row r="180" spans="1:19" ht="16.5">
      <c r="A180" s="17"/>
      <c r="B180" s="18"/>
      <c r="C180" s="19"/>
      <c r="D180" s="18"/>
      <c r="E180" s="18"/>
      <c r="F180" s="18"/>
      <c r="G180" s="18"/>
      <c r="H180" s="18"/>
      <c r="I180" s="18"/>
      <c r="J180" s="18"/>
      <c r="K180" s="18"/>
      <c r="L180" s="20"/>
      <c r="M180" s="20"/>
      <c r="N180" s="20"/>
      <c r="O180" s="20"/>
      <c r="P180" s="20"/>
      <c r="Q180" s="76"/>
      <c r="R180" s="76"/>
      <c r="S180" s="27"/>
    </row>
    <row r="181" spans="1:19" ht="16.5">
      <c r="A181" s="17"/>
      <c r="B181" s="18"/>
      <c r="C181" s="19"/>
      <c r="D181" s="18"/>
      <c r="E181" s="18"/>
      <c r="F181" s="18"/>
      <c r="G181" s="18"/>
      <c r="H181" s="18"/>
      <c r="I181" s="18"/>
      <c r="J181" s="18"/>
      <c r="K181" s="18"/>
      <c r="L181" s="20"/>
      <c r="M181" s="20"/>
      <c r="N181" s="20"/>
      <c r="O181" s="20"/>
      <c r="P181" s="20"/>
      <c r="Q181" s="76"/>
      <c r="R181" s="76"/>
      <c r="S181" s="27"/>
    </row>
    <row r="182" spans="1:19" ht="16.5">
      <c r="A182" s="17"/>
      <c r="B182" s="18"/>
      <c r="C182" s="19"/>
      <c r="D182" s="18"/>
      <c r="E182" s="18"/>
      <c r="F182" s="18"/>
      <c r="G182" s="18"/>
      <c r="H182" s="18"/>
      <c r="I182" s="18"/>
      <c r="J182" s="18"/>
      <c r="K182" s="18"/>
      <c r="L182" s="20"/>
      <c r="M182" s="20"/>
      <c r="N182" s="20"/>
      <c r="O182" s="20"/>
      <c r="P182" s="20"/>
      <c r="Q182" s="76"/>
      <c r="R182" s="76"/>
      <c r="S182" s="27"/>
    </row>
    <row r="183" spans="1:19" ht="16.5">
      <c r="A183" s="17"/>
      <c r="B183" s="18"/>
      <c r="C183" s="19"/>
      <c r="D183" s="18"/>
      <c r="E183" s="18"/>
      <c r="F183" s="18"/>
      <c r="G183" s="18"/>
      <c r="H183" s="18"/>
      <c r="I183" s="18"/>
      <c r="J183" s="18"/>
      <c r="K183" s="18"/>
      <c r="L183" s="20"/>
      <c r="M183" s="20"/>
      <c r="N183" s="20"/>
      <c r="O183" s="20"/>
      <c r="P183" s="20"/>
      <c r="Q183" s="76"/>
      <c r="R183" s="76"/>
      <c r="S183" s="27"/>
    </row>
    <row r="184" spans="1:19" ht="16.5">
      <c r="A184" s="17"/>
      <c r="B184" s="18"/>
      <c r="C184" s="19"/>
      <c r="D184" s="18"/>
      <c r="E184" s="18"/>
      <c r="F184" s="18"/>
      <c r="G184" s="18"/>
      <c r="H184" s="18"/>
      <c r="I184" s="18"/>
      <c r="J184" s="18"/>
      <c r="K184" s="18"/>
      <c r="L184" s="20"/>
      <c r="M184" s="20"/>
      <c r="N184" s="20"/>
      <c r="O184" s="20"/>
      <c r="P184" s="20"/>
      <c r="Q184" s="76"/>
      <c r="R184" s="76"/>
      <c r="S184" s="27"/>
    </row>
    <row r="185" spans="1:19" ht="16.5">
      <c r="A185" s="17"/>
      <c r="B185" s="18"/>
      <c r="C185" s="19"/>
      <c r="D185" s="18"/>
      <c r="E185" s="18"/>
      <c r="F185" s="18"/>
      <c r="G185" s="18"/>
      <c r="H185" s="18"/>
      <c r="I185" s="18"/>
      <c r="J185" s="18"/>
      <c r="K185" s="18"/>
      <c r="L185" s="20"/>
      <c r="M185" s="20"/>
      <c r="N185" s="20"/>
      <c r="O185" s="20"/>
      <c r="P185" s="20"/>
      <c r="Q185" s="76"/>
      <c r="R185" s="76"/>
      <c r="S185" s="27"/>
    </row>
    <row r="186" spans="1:19" ht="16.5">
      <c r="A186" s="17"/>
      <c r="B186" s="18"/>
      <c r="C186" s="19"/>
      <c r="D186" s="18"/>
      <c r="E186" s="18"/>
      <c r="F186" s="18"/>
      <c r="G186" s="18"/>
      <c r="H186" s="18"/>
      <c r="I186" s="18"/>
      <c r="J186" s="18"/>
      <c r="K186" s="18"/>
      <c r="L186" s="20"/>
      <c r="M186" s="20"/>
      <c r="N186" s="20"/>
      <c r="O186" s="20"/>
      <c r="P186" s="20"/>
      <c r="Q186" s="76"/>
      <c r="R186" s="76"/>
      <c r="S186" s="27"/>
    </row>
    <row r="187" spans="1:19" ht="16.5">
      <c r="A187" s="17"/>
      <c r="B187" s="18"/>
      <c r="C187" s="19"/>
      <c r="D187" s="18"/>
      <c r="E187" s="18"/>
      <c r="F187" s="18"/>
      <c r="G187" s="18"/>
      <c r="H187" s="18"/>
      <c r="I187" s="18"/>
      <c r="J187" s="18"/>
      <c r="K187" s="18"/>
      <c r="L187" s="20"/>
      <c r="M187" s="20"/>
      <c r="N187" s="20"/>
      <c r="O187" s="20"/>
      <c r="P187" s="20"/>
      <c r="Q187" s="76"/>
      <c r="R187" s="76"/>
      <c r="S187" s="27"/>
    </row>
    <row r="188" spans="1:19" ht="16.5">
      <c r="A188" s="17"/>
      <c r="B188" s="18"/>
      <c r="C188" s="19"/>
      <c r="D188" s="18"/>
      <c r="E188" s="18"/>
      <c r="F188" s="18"/>
      <c r="G188" s="18"/>
      <c r="H188" s="18"/>
      <c r="I188" s="18"/>
      <c r="J188" s="18"/>
      <c r="K188" s="18"/>
      <c r="L188" s="20"/>
      <c r="M188" s="20"/>
      <c r="N188" s="20"/>
      <c r="O188" s="20"/>
      <c r="P188" s="20"/>
      <c r="Q188" s="76"/>
      <c r="R188" s="76"/>
      <c r="S188" s="27"/>
    </row>
    <row r="189" spans="1:19" ht="16.5">
      <c r="A189" s="17"/>
      <c r="B189" s="18"/>
      <c r="C189" s="19"/>
      <c r="D189" s="18"/>
      <c r="E189" s="18"/>
      <c r="F189" s="18"/>
      <c r="G189" s="18"/>
      <c r="H189" s="18"/>
      <c r="I189" s="18"/>
      <c r="J189" s="18"/>
      <c r="K189" s="18"/>
      <c r="L189" s="20"/>
      <c r="M189" s="20"/>
      <c r="N189" s="20"/>
      <c r="O189" s="20"/>
      <c r="P189" s="20"/>
      <c r="Q189" s="76"/>
      <c r="R189" s="76"/>
      <c r="S189" s="27"/>
    </row>
    <row r="190" spans="1:19" ht="16.5">
      <c r="A190" s="17"/>
      <c r="B190" s="18"/>
      <c r="C190" s="19"/>
      <c r="D190" s="18"/>
      <c r="E190" s="18"/>
      <c r="F190" s="18"/>
      <c r="G190" s="18"/>
      <c r="H190" s="18"/>
      <c r="I190" s="18"/>
      <c r="J190" s="18"/>
      <c r="K190" s="18"/>
      <c r="L190" s="20"/>
      <c r="M190" s="20"/>
      <c r="N190" s="20"/>
      <c r="O190" s="20"/>
      <c r="P190" s="20"/>
      <c r="Q190" s="76"/>
      <c r="R190" s="76"/>
      <c r="S190" s="27"/>
    </row>
    <row r="191" spans="1:19" ht="16.5">
      <c r="A191" s="17"/>
      <c r="B191" s="18"/>
      <c r="C191" s="19"/>
      <c r="D191" s="18"/>
      <c r="E191" s="18"/>
      <c r="F191" s="18"/>
      <c r="G191" s="18"/>
      <c r="H191" s="18"/>
      <c r="I191" s="18"/>
      <c r="J191" s="18"/>
      <c r="K191" s="18"/>
      <c r="L191" s="20"/>
      <c r="M191" s="20"/>
      <c r="N191" s="20"/>
      <c r="O191" s="20"/>
      <c r="P191" s="20"/>
      <c r="Q191" s="76"/>
      <c r="R191" s="76"/>
      <c r="S191" s="27"/>
    </row>
    <row r="192" spans="1:19" ht="16.5">
      <c r="A192" s="17"/>
      <c r="B192" s="18"/>
      <c r="C192" s="19"/>
      <c r="D192" s="18"/>
      <c r="E192" s="18"/>
      <c r="F192" s="18"/>
      <c r="G192" s="18"/>
      <c r="H192" s="18"/>
      <c r="I192" s="18"/>
      <c r="J192" s="18"/>
      <c r="K192" s="18"/>
      <c r="L192" s="20"/>
      <c r="M192" s="20"/>
      <c r="N192" s="20"/>
      <c r="O192" s="20"/>
      <c r="P192" s="20"/>
      <c r="Q192" s="76"/>
      <c r="R192" s="76"/>
      <c r="S192" s="27"/>
    </row>
    <row r="193" spans="1:19" ht="16.5">
      <c r="A193" s="17"/>
      <c r="B193" s="18"/>
      <c r="C193" s="19"/>
      <c r="D193" s="18"/>
      <c r="E193" s="18"/>
      <c r="F193" s="18"/>
      <c r="G193" s="18"/>
      <c r="H193" s="18"/>
      <c r="I193" s="18"/>
      <c r="J193" s="18"/>
      <c r="K193" s="18"/>
      <c r="L193" s="20"/>
      <c r="M193" s="20"/>
      <c r="N193" s="20"/>
      <c r="O193" s="20"/>
      <c r="P193" s="20"/>
      <c r="Q193" s="76"/>
      <c r="R193" s="76"/>
      <c r="S193" s="27"/>
    </row>
    <row r="194" spans="1:19" ht="16.5">
      <c r="A194" s="17"/>
      <c r="B194" s="18"/>
      <c r="C194" s="19"/>
      <c r="D194" s="18"/>
      <c r="E194" s="18"/>
      <c r="F194" s="18"/>
      <c r="G194" s="18"/>
      <c r="H194" s="18"/>
      <c r="I194" s="18"/>
      <c r="J194" s="18"/>
      <c r="K194" s="18"/>
      <c r="L194" s="20"/>
      <c r="M194" s="20"/>
      <c r="N194" s="20"/>
      <c r="O194" s="20"/>
      <c r="P194" s="20"/>
      <c r="Q194" s="76"/>
      <c r="R194" s="76"/>
      <c r="S194" s="27"/>
    </row>
    <row r="195" spans="1:19" ht="16.5">
      <c r="A195" s="17"/>
      <c r="B195" s="18"/>
      <c r="C195" s="19"/>
      <c r="D195" s="18"/>
      <c r="E195" s="18"/>
      <c r="F195" s="18"/>
      <c r="G195" s="18"/>
      <c r="H195" s="18"/>
      <c r="I195" s="18"/>
      <c r="J195" s="18"/>
      <c r="K195" s="18"/>
      <c r="L195" s="20"/>
      <c r="M195" s="20"/>
      <c r="N195" s="20"/>
      <c r="O195" s="20"/>
      <c r="P195" s="20"/>
      <c r="Q195" s="76"/>
      <c r="R195" s="76"/>
      <c r="S195" s="27"/>
    </row>
    <row r="196" spans="1:19" ht="16.5">
      <c r="A196" s="17"/>
      <c r="B196" s="18"/>
      <c r="C196" s="19"/>
      <c r="D196" s="18"/>
      <c r="E196" s="18"/>
      <c r="F196" s="18"/>
      <c r="G196" s="18"/>
      <c r="H196" s="18"/>
      <c r="I196" s="18"/>
      <c r="J196" s="18"/>
      <c r="K196" s="18"/>
      <c r="L196" s="20"/>
      <c r="M196" s="20"/>
      <c r="N196" s="20"/>
      <c r="O196" s="20"/>
      <c r="P196" s="20"/>
      <c r="Q196" s="76"/>
      <c r="R196" s="76"/>
      <c r="S196" s="27"/>
    </row>
    <row r="197" spans="1:19" ht="16.5">
      <c r="A197" s="17"/>
      <c r="B197" s="18"/>
      <c r="C197" s="19"/>
      <c r="D197" s="18"/>
      <c r="E197" s="18"/>
      <c r="F197" s="18"/>
      <c r="G197" s="18"/>
      <c r="H197" s="18"/>
      <c r="I197" s="18"/>
      <c r="J197" s="18"/>
      <c r="K197" s="18"/>
      <c r="L197" s="20"/>
      <c r="M197" s="20"/>
      <c r="N197" s="20"/>
      <c r="O197" s="20"/>
      <c r="P197" s="20"/>
      <c r="Q197" s="76"/>
      <c r="R197" s="76"/>
      <c r="S197" s="27"/>
    </row>
    <row r="198" spans="1:19" ht="16.5">
      <c r="A198" s="17"/>
      <c r="B198" s="18"/>
      <c r="C198" s="19"/>
      <c r="D198" s="18"/>
      <c r="E198" s="18"/>
      <c r="F198" s="18"/>
      <c r="G198" s="18"/>
      <c r="H198" s="18"/>
      <c r="I198" s="18"/>
      <c r="J198" s="18"/>
      <c r="K198" s="18"/>
      <c r="L198" s="20"/>
      <c r="M198" s="20"/>
      <c r="N198" s="20"/>
      <c r="O198" s="20"/>
      <c r="P198" s="20"/>
      <c r="Q198" s="21"/>
      <c r="R198" s="21"/>
      <c r="S198" s="22"/>
    </row>
    <row r="199" spans="1:19" ht="16.5">
      <c r="A199" s="17"/>
      <c r="B199" s="18"/>
      <c r="C199" s="19"/>
      <c r="D199" s="18"/>
      <c r="E199" s="18"/>
      <c r="F199" s="18"/>
      <c r="G199" s="18"/>
      <c r="H199" s="18"/>
      <c r="I199" s="18"/>
      <c r="J199" s="18"/>
      <c r="K199" s="18"/>
      <c r="L199" s="20"/>
      <c r="M199" s="20"/>
      <c r="N199" s="20"/>
      <c r="O199" s="20"/>
      <c r="P199" s="20"/>
      <c r="Q199" s="21"/>
      <c r="R199" s="21"/>
      <c r="S199" s="22"/>
    </row>
    <row r="200" spans="1:19" ht="16.5">
      <c r="A200" s="17"/>
      <c r="B200" s="18"/>
      <c r="C200" s="19"/>
      <c r="D200" s="18"/>
      <c r="E200" s="18"/>
      <c r="F200" s="18"/>
      <c r="G200" s="18"/>
      <c r="H200" s="18"/>
      <c r="I200" s="18"/>
      <c r="J200" s="18"/>
      <c r="K200" s="18"/>
      <c r="L200" s="20"/>
      <c r="M200" s="20"/>
      <c r="N200" s="20"/>
      <c r="O200" s="20"/>
      <c r="P200" s="20"/>
      <c r="Q200" s="21"/>
      <c r="R200" s="21"/>
      <c r="S200" s="22"/>
    </row>
    <row r="201" spans="1:19" ht="16.5">
      <c r="A201" s="17"/>
      <c r="B201" s="18"/>
      <c r="C201" s="19"/>
      <c r="D201" s="18"/>
      <c r="E201" s="18"/>
      <c r="F201" s="18"/>
      <c r="G201" s="18"/>
      <c r="H201" s="18"/>
      <c r="I201" s="18"/>
      <c r="J201" s="18"/>
      <c r="K201" s="18"/>
      <c r="L201" s="20"/>
      <c r="M201" s="20"/>
      <c r="N201" s="20"/>
      <c r="O201" s="20"/>
      <c r="P201" s="20"/>
      <c r="Q201" s="21"/>
      <c r="R201" s="21"/>
      <c r="S201" s="22"/>
    </row>
    <row r="202" spans="1:19" ht="16.5">
      <c r="A202" s="17"/>
      <c r="B202" s="18"/>
      <c r="C202" s="19"/>
      <c r="D202" s="18"/>
      <c r="E202" s="18"/>
      <c r="F202" s="18"/>
      <c r="G202" s="18"/>
      <c r="H202" s="18"/>
      <c r="I202" s="18"/>
      <c r="J202" s="18"/>
      <c r="K202" s="18"/>
      <c r="L202" s="20"/>
      <c r="M202" s="20"/>
      <c r="N202" s="20"/>
      <c r="O202" s="20"/>
      <c r="P202" s="20"/>
      <c r="Q202" s="21"/>
      <c r="R202" s="21"/>
      <c r="S202" s="22"/>
    </row>
    <row r="203" spans="1:19" ht="16.5">
      <c r="A203" s="17"/>
      <c r="B203" s="18"/>
      <c r="C203" s="19"/>
      <c r="D203" s="18"/>
      <c r="E203" s="18"/>
      <c r="F203" s="18"/>
      <c r="G203" s="18"/>
      <c r="H203" s="18"/>
      <c r="I203" s="18"/>
      <c r="J203" s="18"/>
      <c r="K203" s="18"/>
      <c r="L203" s="20"/>
      <c r="M203" s="20"/>
      <c r="N203" s="20"/>
      <c r="O203" s="20"/>
      <c r="P203" s="20"/>
      <c r="Q203" s="21"/>
      <c r="R203" s="21"/>
      <c r="S203" s="22"/>
    </row>
    <row r="204" spans="1:19" ht="16.5">
      <c r="A204" s="17"/>
      <c r="B204" s="18"/>
      <c r="C204" s="19"/>
      <c r="D204" s="18"/>
      <c r="E204" s="18"/>
      <c r="F204" s="18"/>
      <c r="G204" s="18"/>
      <c r="H204" s="18"/>
      <c r="I204" s="18"/>
      <c r="J204" s="18"/>
      <c r="K204" s="18"/>
      <c r="L204" s="20"/>
      <c r="M204" s="20"/>
      <c r="N204" s="20"/>
      <c r="O204" s="20"/>
      <c r="P204" s="20"/>
      <c r="Q204" s="21"/>
      <c r="R204" s="21"/>
      <c r="S204" s="22"/>
    </row>
    <row r="205" spans="1:19" ht="16.5">
      <c r="A205" s="17"/>
      <c r="B205" s="18"/>
      <c r="C205" s="19"/>
      <c r="D205" s="18"/>
      <c r="E205" s="18"/>
      <c r="F205" s="18"/>
      <c r="G205" s="18"/>
      <c r="H205" s="18"/>
      <c r="I205" s="18"/>
      <c r="J205" s="18"/>
      <c r="K205" s="18"/>
      <c r="L205" s="20"/>
      <c r="M205" s="20"/>
      <c r="N205" s="20"/>
      <c r="O205" s="20"/>
      <c r="P205" s="20"/>
      <c r="Q205" s="21"/>
      <c r="R205" s="21"/>
      <c r="S205" s="22"/>
    </row>
    <row r="206" spans="1:19" ht="16.5">
      <c r="A206" s="17"/>
      <c r="B206" s="18"/>
      <c r="C206" s="19"/>
      <c r="D206" s="18"/>
      <c r="E206" s="18"/>
      <c r="F206" s="18"/>
      <c r="G206" s="18"/>
      <c r="H206" s="18"/>
      <c r="I206" s="18"/>
      <c r="J206" s="18"/>
      <c r="K206" s="18"/>
      <c r="L206" s="20"/>
      <c r="M206" s="20"/>
      <c r="N206" s="20"/>
      <c r="O206" s="20"/>
      <c r="P206" s="20"/>
      <c r="Q206" s="21"/>
      <c r="R206" s="21"/>
      <c r="S206" s="22"/>
    </row>
    <row r="207" spans="1:19" ht="16.5">
      <c r="A207" s="17"/>
      <c r="B207" s="18"/>
      <c r="C207" s="19"/>
      <c r="D207" s="18"/>
      <c r="E207" s="18"/>
      <c r="F207" s="18"/>
      <c r="G207" s="18"/>
      <c r="H207" s="18"/>
      <c r="I207" s="18"/>
      <c r="J207" s="18"/>
      <c r="K207" s="18"/>
      <c r="L207" s="20"/>
      <c r="M207" s="20"/>
      <c r="N207" s="20"/>
      <c r="O207" s="20"/>
      <c r="P207" s="20"/>
      <c r="Q207" s="21"/>
      <c r="R207" s="21"/>
      <c r="S207" s="22"/>
    </row>
    <row r="208" spans="1:19" ht="16.5">
      <c r="A208" s="17"/>
      <c r="B208" s="18"/>
      <c r="C208" s="19"/>
      <c r="D208" s="18"/>
      <c r="E208" s="18"/>
      <c r="F208" s="18"/>
      <c r="G208" s="18"/>
      <c r="H208" s="18"/>
      <c r="I208" s="18"/>
      <c r="J208" s="18"/>
      <c r="K208" s="18"/>
      <c r="L208" s="20"/>
      <c r="M208" s="20"/>
      <c r="N208" s="20"/>
      <c r="O208" s="20"/>
      <c r="P208" s="20"/>
      <c r="Q208" s="21"/>
      <c r="R208" s="21"/>
      <c r="S208" s="22"/>
    </row>
    <row r="209" spans="1:19" ht="16.5">
      <c r="A209" s="17"/>
      <c r="B209" s="18"/>
      <c r="C209" s="19"/>
      <c r="D209" s="18"/>
      <c r="E209" s="18"/>
      <c r="F209" s="18"/>
      <c r="G209" s="18"/>
      <c r="H209" s="18"/>
      <c r="I209" s="18"/>
      <c r="J209" s="18"/>
      <c r="K209" s="18"/>
      <c r="L209" s="20"/>
      <c r="M209" s="20"/>
      <c r="N209" s="20"/>
      <c r="O209" s="20"/>
      <c r="P209" s="20"/>
      <c r="Q209" s="21"/>
      <c r="R209" s="21"/>
      <c r="S209" s="22"/>
    </row>
    <row r="210" spans="1:19" ht="16.5">
      <c r="A210" s="17"/>
      <c r="B210" s="18"/>
      <c r="C210" s="19"/>
      <c r="D210" s="18"/>
      <c r="E210" s="18"/>
      <c r="F210" s="18"/>
      <c r="G210" s="18"/>
      <c r="H210" s="18"/>
      <c r="I210" s="18"/>
      <c r="J210" s="18"/>
      <c r="K210" s="18"/>
      <c r="L210" s="20"/>
      <c r="M210" s="20"/>
      <c r="N210" s="20"/>
      <c r="O210" s="20"/>
      <c r="P210" s="20"/>
      <c r="Q210" s="21"/>
      <c r="R210" s="21"/>
      <c r="S210" s="22"/>
    </row>
    <row r="211" spans="1:19" ht="16.5">
      <c r="A211" s="17"/>
      <c r="B211" s="18"/>
      <c r="C211" s="19"/>
      <c r="D211" s="18"/>
      <c r="E211" s="18"/>
      <c r="F211" s="18"/>
      <c r="G211" s="18"/>
      <c r="H211" s="18"/>
      <c r="I211" s="18"/>
      <c r="J211" s="18"/>
      <c r="K211" s="18"/>
      <c r="L211" s="20"/>
      <c r="M211" s="20"/>
      <c r="N211" s="20"/>
      <c r="O211" s="20"/>
      <c r="P211" s="20"/>
      <c r="Q211" s="21"/>
      <c r="R211" s="21"/>
      <c r="S211" s="22"/>
    </row>
    <row r="212" spans="1:19" ht="16.5">
      <c r="A212" s="17"/>
      <c r="B212" s="18"/>
      <c r="C212" s="19"/>
      <c r="D212" s="18"/>
      <c r="E212" s="18"/>
      <c r="F212" s="18"/>
      <c r="G212" s="18"/>
      <c r="H212" s="18"/>
      <c r="I212" s="18"/>
      <c r="J212" s="18"/>
      <c r="K212" s="18"/>
      <c r="L212" s="20"/>
      <c r="M212" s="20"/>
      <c r="N212" s="20"/>
      <c r="O212" s="20"/>
      <c r="P212" s="20"/>
      <c r="Q212" s="21"/>
      <c r="R212" s="21"/>
      <c r="S212" s="22"/>
    </row>
    <row r="213" spans="1:19" ht="16.5">
      <c r="A213" s="17"/>
      <c r="B213" s="18"/>
      <c r="C213" s="19"/>
      <c r="D213" s="18"/>
      <c r="E213" s="18"/>
      <c r="F213" s="18"/>
      <c r="G213" s="18"/>
      <c r="H213" s="18"/>
      <c r="I213" s="18"/>
      <c r="J213" s="18"/>
      <c r="K213" s="18"/>
      <c r="L213" s="20"/>
      <c r="M213" s="20"/>
      <c r="N213" s="20"/>
      <c r="O213" s="20"/>
      <c r="P213" s="20"/>
      <c r="Q213" s="21"/>
      <c r="R213" s="21"/>
      <c r="S213" s="22"/>
    </row>
    <row r="214" spans="1:19" ht="16.5">
      <c r="A214" s="17"/>
      <c r="B214" s="18"/>
      <c r="C214" s="19"/>
      <c r="D214" s="18"/>
      <c r="E214" s="18"/>
      <c r="F214" s="18"/>
      <c r="G214" s="18"/>
      <c r="H214" s="18"/>
      <c r="I214" s="18"/>
      <c r="J214" s="18"/>
      <c r="K214" s="18"/>
      <c r="L214" s="20"/>
      <c r="M214" s="20"/>
      <c r="N214" s="20"/>
      <c r="O214" s="20"/>
      <c r="P214" s="20"/>
      <c r="Q214" s="21"/>
      <c r="R214" s="21"/>
      <c r="S214" s="22"/>
    </row>
    <row r="215" spans="1:19" ht="16.5">
      <c r="A215" s="17"/>
      <c r="B215" s="18"/>
      <c r="C215" s="19"/>
      <c r="D215" s="18"/>
      <c r="E215" s="18"/>
      <c r="F215" s="18"/>
      <c r="G215" s="18"/>
      <c r="H215" s="18"/>
      <c r="I215" s="18"/>
      <c r="J215" s="18"/>
      <c r="K215" s="18"/>
      <c r="L215" s="20"/>
      <c r="M215" s="20"/>
      <c r="N215" s="20"/>
      <c r="O215" s="20"/>
      <c r="P215" s="20"/>
      <c r="Q215" s="21"/>
      <c r="R215" s="21"/>
      <c r="S215" s="22"/>
    </row>
    <row r="216" spans="1:19" ht="16.5">
      <c r="A216" s="17"/>
      <c r="B216" s="18"/>
      <c r="C216" s="19"/>
      <c r="D216" s="18"/>
      <c r="E216" s="18"/>
      <c r="F216" s="18"/>
      <c r="G216" s="18"/>
      <c r="H216" s="18"/>
      <c r="I216" s="18"/>
      <c r="J216" s="18"/>
      <c r="K216" s="18"/>
      <c r="L216" s="20"/>
      <c r="M216" s="20"/>
      <c r="N216" s="20"/>
      <c r="O216" s="20"/>
      <c r="P216" s="20"/>
      <c r="Q216" s="21"/>
      <c r="R216" s="21"/>
      <c r="S216" s="22"/>
    </row>
    <row r="217" spans="1:19" ht="16.5">
      <c r="A217" s="17"/>
      <c r="B217" s="18"/>
      <c r="C217" s="19"/>
      <c r="D217" s="18"/>
      <c r="E217" s="18"/>
      <c r="F217" s="18"/>
      <c r="G217" s="18"/>
      <c r="H217" s="18"/>
      <c r="I217" s="18"/>
      <c r="J217" s="18"/>
      <c r="K217" s="18"/>
      <c r="L217" s="20"/>
      <c r="M217" s="20"/>
      <c r="N217" s="20"/>
      <c r="O217" s="20"/>
      <c r="P217" s="20"/>
      <c r="Q217" s="21"/>
      <c r="R217" s="21"/>
      <c r="S217" s="22"/>
    </row>
    <row r="218" spans="1:19" ht="16.5">
      <c r="A218" s="17"/>
      <c r="B218" s="18"/>
      <c r="C218" s="19"/>
      <c r="D218" s="18"/>
      <c r="E218" s="18"/>
      <c r="F218" s="18"/>
      <c r="G218" s="18"/>
      <c r="H218" s="18"/>
      <c r="I218" s="18"/>
      <c r="J218" s="18"/>
      <c r="K218" s="18"/>
      <c r="L218" s="20"/>
      <c r="M218" s="20"/>
      <c r="N218" s="20"/>
      <c r="O218" s="20"/>
      <c r="P218" s="20"/>
      <c r="Q218" s="21"/>
      <c r="R218" s="21"/>
      <c r="S218" s="22"/>
    </row>
    <row r="219" spans="1:19" ht="16.5">
      <c r="A219" s="17"/>
      <c r="B219" s="18"/>
      <c r="C219" s="19"/>
      <c r="D219" s="18"/>
      <c r="E219" s="18"/>
      <c r="F219" s="18"/>
      <c r="G219" s="18"/>
      <c r="H219" s="18"/>
      <c r="I219" s="18"/>
      <c r="J219" s="18"/>
      <c r="K219" s="18"/>
      <c r="L219" s="20"/>
      <c r="M219" s="20"/>
      <c r="N219" s="20"/>
      <c r="O219" s="20"/>
      <c r="P219" s="20"/>
      <c r="Q219" s="21"/>
      <c r="R219" s="21"/>
      <c r="S219" s="22"/>
    </row>
    <row r="220" spans="1:19" ht="16.5">
      <c r="A220" s="17"/>
      <c r="B220" s="18"/>
      <c r="C220" s="19"/>
      <c r="D220" s="18"/>
      <c r="E220" s="18"/>
      <c r="F220" s="18"/>
      <c r="G220" s="18"/>
      <c r="H220" s="18"/>
      <c r="I220" s="18"/>
      <c r="J220" s="18"/>
      <c r="K220" s="18"/>
      <c r="L220" s="20"/>
      <c r="M220" s="20"/>
      <c r="N220" s="20"/>
      <c r="O220" s="20"/>
      <c r="P220" s="20"/>
      <c r="Q220" s="21"/>
      <c r="R220" s="21"/>
      <c r="S220" s="22"/>
    </row>
    <row r="221" spans="1:19" ht="16.5">
      <c r="A221" s="17"/>
      <c r="B221" s="18"/>
      <c r="C221" s="19"/>
      <c r="D221" s="18"/>
      <c r="E221" s="18"/>
      <c r="F221" s="18"/>
      <c r="G221" s="18"/>
      <c r="H221" s="18"/>
      <c r="I221" s="18"/>
      <c r="J221" s="18"/>
      <c r="K221" s="18"/>
      <c r="L221" s="20"/>
      <c r="M221" s="20"/>
      <c r="N221" s="20"/>
      <c r="O221" s="20"/>
      <c r="P221" s="20"/>
      <c r="Q221" s="21"/>
      <c r="R221" s="21"/>
      <c r="S221" s="22"/>
    </row>
    <row r="222" spans="1:19" ht="16.5">
      <c r="A222" s="17"/>
      <c r="B222" s="18"/>
      <c r="C222" s="19"/>
      <c r="D222" s="18"/>
      <c r="E222" s="18"/>
      <c r="F222" s="18"/>
      <c r="G222" s="18"/>
      <c r="H222" s="18"/>
      <c r="I222" s="18"/>
      <c r="J222" s="18"/>
      <c r="K222" s="18"/>
      <c r="L222" s="20"/>
      <c r="M222" s="20"/>
      <c r="N222" s="20"/>
      <c r="O222" s="20"/>
      <c r="P222" s="20"/>
      <c r="Q222" s="21"/>
      <c r="R222" s="21"/>
      <c r="S222" s="22"/>
    </row>
    <row r="223" spans="1:19" ht="16.5">
      <c r="A223" s="17"/>
      <c r="B223" s="18"/>
      <c r="C223" s="19"/>
      <c r="D223" s="18"/>
      <c r="E223" s="18"/>
      <c r="F223" s="18"/>
      <c r="G223" s="18"/>
      <c r="H223" s="18"/>
      <c r="I223" s="18"/>
      <c r="J223" s="18"/>
      <c r="K223" s="18"/>
      <c r="L223" s="20"/>
      <c r="M223" s="20"/>
      <c r="N223" s="20"/>
      <c r="O223" s="20"/>
      <c r="P223" s="20"/>
      <c r="Q223" s="21"/>
      <c r="R223" s="21"/>
      <c r="S223" s="22"/>
    </row>
    <row r="224" spans="1:19" ht="16.5">
      <c r="A224" s="17"/>
      <c r="B224" s="18"/>
      <c r="C224" s="19"/>
      <c r="D224" s="18"/>
      <c r="E224" s="18"/>
      <c r="F224" s="18"/>
      <c r="G224" s="18"/>
      <c r="H224" s="18"/>
      <c r="I224" s="18"/>
      <c r="J224" s="18"/>
      <c r="K224" s="18"/>
      <c r="L224" s="20"/>
      <c r="M224" s="20"/>
      <c r="N224" s="20"/>
      <c r="O224" s="20"/>
      <c r="P224" s="20"/>
      <c r="Q224" s="21"/>
      <c r="R224" s="21"/>
      <c r="S224" s="22"/>
    </row>
    <row r="225" spans="1:19" ht="16.5">
      <c r="A225" s="17"/>
      <c r="B225" s="18"/>
      <c r="C225" s="19"/>
      <c r="D225" s="18"/>
      <c r="E225" s="18"/>
      <c r="F225" s="18"/>
      <c r="G225" s="18"/>
      <c r="H225" s="18"/>
      <c r="I225" s="18"/>
      <c r="J225" s="18"/>
      <c r="K225" s="18"/>
      <c r="L225" s="20"/>
      <c r="M225" s="20"/>
      <c r="N225" s="20"/>
      <c r="O225" s="20"/>
      <c r="P225" s="20"/>
      <c r="Q225" s="21"/>
      <c r="R225" s="21"/>
      <c r="S225" s="22"/>
    </row>
    <row r="226" spans="1:19" ht="16.5">
      <c r="A226" s="17"/>
      <c r="B226" s="18"/>
      <c r="C226" s="19"/>
      <c r="D226" s="18"/>
      <c r="E226" s="18"/>
      <c r="F226" s="18"/>
      <c r="G226" s="18"/>
      <c r="H226" s="18"/>
      <c r="I226" s="18"/>
      <c r="J226" s="18"/>
      <c r="K226" s="18"/>
      <c r="L226" s="20"/>
      <c r="M226" s="20"/>
      <c r="N226" s="20"/>
      <c r="O226" s="20"/>
      <c r="P226" s="20"/>
      <c r="Q226" s="21"/>
      <c r="R226" s="21"/>
      <c r="S226" s="22"/>
    </row>
    <row r="227" spans="1:19" ht="16.5">
      <c r="A227" s="17"/>
      <c r="B227" s="18"/>
      <c r="C227" s="19"/>
      <c r="D227" s="18"/>
      <c r="E227" s="18"/>
      <c r="F227" s="18"/>
      <c r="G227" s="18"/>
      <c r="H227" s="18"/>
      <c r="I227" s="18"/>
      <c r="J227" s="18"/>
      <c r="K227" s="18"/>
      <c r="L227" s="20"/>
      <c r="M227" s="20"/>
      <c r="N227" s="20"/>
      <c r="O227" s="20"/>
      <c r="P227" s="20"/>
      <c r="Q227" s="21"/>
      <c r="R227" s="21"/>
      <c r="S227" s="22"/>
    </row>
    <row r="228" spans="1:19" ht="16.5">
      <c r="A228" s="17"/>
      <c r="B228" s="18"/>
      <c r="C228" s="19"/>
      <c r="D228" s="18"/>
      <c r="E228" s="18"/>
      <c r="F228" s="18"/>
      <c r="G228" s="18"/>
      <c r="H228" s="18"/>
      <c r="I228" s="18"/>
      <c r="J228" s="18"/>
      <c r="K228" s="18"/>
      <c r="L228" s="20"/>
      <c r="M228" s="20"/>
      <c r="N228" s="20"/>
      <c r="O228" s="20"/>
      <c r="P228" s="20"/>
      <c r="Q228" s="21"/>
      <c r="R228" s="21"/>
      <c r="S228" s="22"/>
    </row>
    <row r="229" spans="1:19" ht="16.5">
      <c r="A229" s="17"/>
      <c r="B229" s="18"/>
      <c r="C229" s="19"/>
      <c r="D229" s="18"/>
      <c r="E229" s="18"/>
      <c r="F229" s="18"/>
      <c r="G229" s="18"/>
      <c r="H229" s="18"/>
      <c r="I229" s="18"/>
      <c r="J229" s="18"/>
      <c r="K229" s="18"/>
      <c r="L229" s="20"/>
      <c r="M229" s="20"/>
      <c r="N229" s="20"/>
      <c r="O229" s="20"/>
      <c r="P229" s="20"/>
      <c r="Q229" s="21"/>
      <c r="R229" s="21"/>
      <c r="S229" s="22"/>
    </row>
    <row r="230" spans="1:19" ht="16.5">
      <c r="A230" s="17"/>
      <c r="B230" s="18"/>
      <c r="C230" s="19"/>
      <c r="D230" s="18"/>
      <c r="E230" s="18"/>
      <c r="F230" s="18"/>
      <c r="G230" s="18"/>
      <c r="H230" s="18"/>
      <c r="I230" s="18"/>
      <c r="J230" s="18"/>
      <c r="K230" s="18"/>
      <c r="L230" s="20"/>
      <c r="M230" s="20"/>
      <c r="N230" s="20"/>
      <c r="O230" s="20"/>
      <c r="P230" s="20"/>
      <c r="Q230" s="21"/>
      <c r="R230" s="21"/>
      <c r="S230" s="22"/>
    </row>
    <row r="231" spans="1:19" ht="16.5">
      <c r="A231" s="17"/>
      <c r="B231" s="18"/>
      <c r="C231" s="19"/>
      <c r="D231" s="18"/>
      <c r="E231" s="18"/>
      <c r="F231" s="18"/>
      <c r="G231" s="18"/>
      <c r="H231" s="18"/>
      <c r="I231" s="18"/>
      <c r="J231" s="18"/>
      <c r="K231" s="18"/>
      <c r="L231" s="20"/>
      <c r="M231" s="20"/>
      <c r="N231" s="20"/>
      <c r="O231" s="20"/>
      <c r="P231" s="20"/>
      <c r="Q231" s="21"/>
      <c r="R231" s="21"/>
      <c r="S231" s="22"/>
    </row>
    <row r="232" spans="1:19" ht="16.5">
      <c r="A232" s="17"/>
      <c r="B232" s="18"/>
      <c r="C232" s="19"/>
      <c r="D232" s="18"/>
      <c r="E232" s="18"/>
      <c r="F232" s="18"/>
      <c r="G232" s="18"/>
      <c r="H232" s="18"/>
      <c r="I232" s="18"/>
      <c r="J232" s="18"/>
      <c r="K232" s="18"/>
      <c r="L232" s="20"/>
      <c r="M232" s="20"/>
      <c r="N232" s="20"/>
      <c r="O232" s="20"/>
      <c r="P232" s="20"/>
      <c r="Q232" s="21"/>
      <c r="R232" s="21"/>
      <c r="S232" s="22"/>
    </row>
    <row r="233" spans="1:19" ht="16.5">
      <c r="A233" s="17"/>
      <c r="B233" s="18"/>
      <c r="C233" s="19"/>
      <c r="D233" s="18"/>
      <c r="E233" s="18"/>
      <c r="F233" s="18"/>
      <c r="G233" s="18"/>
      <c r="H233" s="18"/>
      <c r="I233" s="18"/>
      <c r="J233" s="18"/>
      <c r="K233" s="18"/>
      <c r="L233" s="20"/>
      <c r="M233" s="20"/>
      <c r="N233" s="20"/>
      <c r="O233" s="20"/>
      <c r="P233" s="20"/>
      <c r="Q233" s="21"/>
      <c r="R233" s="21"/>
      <c r="S233" s="22"/>
    </row>
    <row r="234" spans="1:19" ht="16.5">
      <c r="A234" s="17"/>
      <c r="B234" s="18"/>
      <c r="C234" s="19"/>
      <c r="D234" s="18"/>
      <c r="E234" s="18"/>
      <c r="F234" s="18"/>
      <c r="G234" s="18"/>
      <c r="H234" s="18"/>
      <c r="I234" s="18"/>
      <c r="J234" s="18"/>
      <c r="K234" s="18"/>
      <c r="L234" s="20"/>
      <c r="M234" s="20"/>
      <c r="N234" s="20"/>
      <c r="O234" s="20"/>
      <c r="P234" s="20"/>
      <c r="Q234" s="21"/>
      <c r="R234" s="21"/>
      <c r="S234" s="22"/>
    </row>
    <row r="235" spans="1:19" ht="16.5">
      <c r="A235" s="17"/>
      <c r="B235" s="18"/>
      <c r="C235" s="19"/>
      <c r="D235" s="18"/>
      <c r="E235" s="18"/>
      <c r="F235" s="18"/>
      <c r="G235" s="18"/>
      <c r="H235" s="18"/>
      <c r="I235" s="18"/>
      <c r="J235" s="18"/>
      <c r="K235" s="18"/>
      <c r="L235" s="20"/>
      <c r="M235" s="20"/>
      <c r="N235" s="20"/>
      <c r="O235" s="20"/>
      <c r="P235" s="20"/>
      <c r="Q235" s="21"/>
      <c r="R235" s="21"/>
      <c r="S235" s="22"/>
    </row>
    <row r="236" spans="1:19" ht="16.5">
      <c r="A236" s="17"/>
      <c r="B236" s="18"/>
      <c r="C236" s="19"/>
      <c r="D236" s="18"/>
      <c r="E236" s="18"/>
      <c r="F236" s="18"/>
      <c r="G236" s="18"/>
      <c r="H236" s="18"/>
      <c r="I236" s="18"/>
      <c r="J236" s="18"/>
      <c r="K236" s="18"/>
      <c r="L236" s="20"/>
      <c r="M236" s="20"/>
      <c r="N236" s="20"/>
      <c r="O236" s="20"/>
      <c r="P236" s="20"/>
      <c r="Q236" s="21"/>
      <c r="R236" s="21"/>
      <c r="S236" s="22"/>
    </row>
    <row r="237" spans="1:19" ht="16.5">
      <c r="A237" s="17"/>
      <c r="B237" s="18"/>
      <c r="C237" s="19"/>
      <c r="D237" s="18"/>
      <c r="E237" s="18"/>
      <c r="F237" s="18"/>
      <c r="G237" s="18"/>
      <c r="H237" s="18"/>
      <c r="I237" s="18"/>
      <c r="J237" s="18"/>
      <c r="K237" s="18"/>
      <c r="L237" s="20"/>
      <c r="M237" s="20"/>
      <c r="N237" s="20"/>
      <c r="O237" s="20"/>
      <c r="P237" s="20"/>
      <c r="Q237" s="21"/>
      <c r="R237" s="21"/>
      <c r="S237" s="22"/>
    </row>
    <row r="238" spans="1:19" ht="16.5">
      <c r="A238" s="17"/>
      <c r="B238" s="18"/>
      <c r="C238" s="19"/>
      <c r="D238" s="18"/>
      <c r="E238" s="18"/>
      <c r="F238" s="18"/>
      <c r="G238" s="18"/>
      <c r="H238" s="18"/>
      <c r="I238" s="18"/>
      <c r="J238" s="18"/>
      <c r="K238" s="18"/>
      <c r="L238" s="20"/>
      <c r="M238" s="20"/>
      <c r="N238" s="20"/>
      <c r="O238" s="20"/>
      <c r="P238" s="20"/>
      <c r="Q238" s="21"/>
      <c r="R238" s="21"/>
      <c r="S238" s="22"/>
    </row>
    <row r="239" spans="1:19" ht="16.5">
      <c r="A239" s="17"/>
      <c r="B239" s="18"/>
      <c r="C239" s="19"/>
      <c r="D239" s="18"/>
      <c r="E239" s="18"/>
      <c r="F239" s="18"/>
      <c r="G239" s="18"/>
      <c r="H239" s="18"/>
      <c r="I239" s="18"/>
      <c r="J239" s="18"/>
      <c r="K239" s="18"/>
      <c r="L239" s="20"/>
      <c r="M239" s="20"/>
      <c r="N239" s="20"/>
      <c r="O239" s="20"/>
      <c r="P239" s="20"/>
      <c r="Q239" s="21"/>
      <c r="R239" s="21"/>
      <c r="S239" s="22"/>
    </row>
    <row r="240" spans="1:19" ht="16.5">
      <c r="A240" s="17"/>
      <c r="B240" s="18"/>
      <c r="C240" s="19"/>
      <c r="D240" s="18"/>
      <c r="E240" s="18"/>
      <c r="F240" s="18"/>
      <c r="G240" s="18"/>
      <c r="H240" s="18"/>
      <c r="I240" s="18"/>
      <c r="J240" s="18"/>
      <c r="K240" s="18"/>
      <c r="L240" s="20"/>
      <c r="M240" s="20"/>
      <c r="N240" s="20"/>
      <c r="O240" s="20"/>
      <c r="P240" s="20"/>
      <c r="Q240" s="21"/>
      <c r="R240" s="21"/>
      <c r="S240" s="22"/>
    </row>
    <row r="241" spans="1:19" ht="16.5">
      <c r="A241" s="17"/>
      <c r="B241" s="18"/>
      <c r="C241" s="19"/>
      <c r="D241" s="18"/>
      <c r="E241" s="18"/>
      <c r="F241" s="18"/>
      <c r="G241" s="18"/>
      <c r="H241" s="18"/>
      <c r="I241" s="18"/>
      <c r="J241" s="18"/>
      <c r="K241" s="18"/>
      <c r="L241" s="20"/>
      <c r="M241" s="20"/>
      <c r="N241" s="20"/>
      <c r="O241" s="20"/>
      <c r="P241" s="20"/>
      <c r="Q241" s="21"/>
      <c r="R241" s="21"/>
      <c r="S241" s="22"/>
    </row>
    <row r="242" spans="1:19" ht="16.5">
      <c r="A242" s="17"/>
      <c r="B242" s="18"/>
      <c r="C242" s="19"/>
      <c r="D242" s="18"/>
      <c r="E242" s="18"/>
      <c r="F242" s="18"/>
      <c r="G242" s="18"/>
      <c r="H242" s="18"/>
      <c r="I242" s="18"/>
      <c r="J242" s="18"/>
      <c r="K242" s="18"/>
      <c r="L242" s="20"/>
      <c r="M242" s="20"/>
      <c r="N242" s="20"/>
      <c r="O242" s="20"/>
      <c r="P242" s="20"/>
      <c r="Q242" s="21"/>
      <c r="R242" s="21"/>
      <c r="S242" s="22"/>
    </row>
    <row r="243" spans="1:19" ht="16.5">
      <c r="A243" s="17"/>
      <c r="B243" s="18"/>
      <c r="C243" s="19"/>
      <c r="D243" s="18"/>
      <c r="E243" s="18"/>
      <c r="F243" s="18"/>
      <c r="G243" s="18"/>
      <c r="H243" s="18"/>
      <c r="I243" s="18"/>
      <c r="J243" s="18"/>
      <c r="K243" s="18"/>
      <c r="L243" s="20"/>
      <c r="M243" s="20"/>
      <c r="N243" s="20"/>
      <c r="O243" s="20"/>
      <c r="P243" s="20"/>
      <c r="Q243" s="21"/>
      <c r="R243" s="21"/>
      <c r="S243" s="22"/>
    </row>
    <row r="244" spans="1:19" ht="16.5">
      <c r="A244" s="17"/>
      <c r="B244" s="18"/>
      <c r="C244" s="19"/>
      <c r="D244" s="18"/>
      <c r="E244" s="18"/>
      <c r="F244" s="18"/>
      <c r="G244" s="18"/>
      <c r="H244" s="18"/>
      <c r="I244" s="18"/>
      <c r="J244" s="18"/>
      <c r="K244" s="18"/>
      <c r="L244" s="20"/>
      <c r="M244" s="20"/>
      <c r="N244" s="20"/>
      <c r="O244" s="20"/>
      <c r="P244" s="20"/>
      <c r="Q244" s="21"/>
      <c r="R244" s="21"/>
      <c r="S244" s="22"/>
    </row>
    <row r="245" spans="1:19" ht="16.5">
      <c r="A245" s="17"/>
      <c r="B245" s="18"/>
      <c r="C245" s="19"/>
      <c r="D245" s="18"/>
      <c r="E245" s="18"/>
      <c r="F245" s="18"/>
      <c r="G245" s="18"/>
      <c r="H245" s="18"/>
      <c r="I245" s="18"/>
      <c r="J245" s="18"/>
      <c r="K245" s="18"/>
      <c r="L245" s="20"/>
      <c r="M245" s="20"/>
      <c r="N245" s="20"/>
      <c r="O245" s="20"/>
      <c r="P245" s="20"/>
      <c r="Q245" s="21"/>
      <c r="R245" s="21"/>
      <c r="S245" s="22"/>
    </row>
    <row r="246" spans="1:19" ht="16.5">
      <c r="A246" s="17"/>
      <c r="B246" s="18"/>
      <c r="C246" s="19"/>
      <c r="D246" s="18"/>
      <c r="E246" s="18"/>
      <c r="F246" s="18"/>
      <c r="G246" s="18"/>
      <c r="H246" s="18"/>
      <c r="I246" s="18"/>
      <c r="J246" s="18"/>
      <c r="K246" s="18"/>
      <c r="L246" s="20"/>
      <c r="M246" s="20"/>
      <c r="N246" s="20"/>
      <c r="O246" s="20"/>
      <c r="P246" s="20"/>
      <c r="Q246" s="21"/>
      <c r="R246" s="21"/>
      <c r="S246" s="22"/>
    </row>
    <row r="247" spans="1:19" ht="16.5">
      <c r="A247" s="17"/>
      <c r="B247" s="18"/>
      <c r="C247" s="19"/>
      <c r="D247" s="18"/>
      <c r="E247" s="18"/>
      <c r="F247" s="18"/>
      <c r="G247" s="18"/>
      <c r="H247" s="18"/>
      <c r="I247" s="18"/>
      <c r="J247" s="18"/>
      <c r="K247" s="18"/>
      <c r="L247" s="20"/>
      <c r="M247" s="20"/>
      <c r="N247" s="20"/>
      <c r="O247" s="20"/>
      <c r="P247" s="20"/>
      <c r="Q247" s="21"/>
      <c r="R247" s="21"/>
      <c r="S247" s="22"/>
    </row>
    <row r="248" spans="1:19" ht="16.5">
      <c r="A248" s="17"/>
      <c r="B248" s="18"/>
      <c r="C248" s="19"/>
      <c r="D248" s="18"/>
      <c r="E248" s="18"/>
      <c r="F248" s="18"/>
      <c r="G248" s="18"/>
      <c r="H248" s="18"/>
      <c r="I248" s="18"/>
      <c r="J248" s="18"/>
      <c r="K248" s="18"/>
      <c r="L248" s="20"/>
      <c r="M248" s="20"/>
      <c r="N248" s="20"/>
      <c r="O248" s="20"/>
      <c r="P248" s="20"/>
      <c r="Q248" s="21"/>
      <c r="R248" s="21"/>
      <c r="S248" s="22"/>
    </row>
    <row r="249" spans="1:19" ht="16.5">
      <c r="A249" s="17"/>
      <c r="B249" s="18"/>
      <c r="C249" s="19"/>
      <c r="D249" s="18"/>
      <c r="E249" s="18"/>
      <c r="F249" s="18"/>
      <c r="G249" s="18"/>
      <c r="H249" s="18"/>
      <c r="I249" s="18"/>
      <c r="J249" s="18"/>
      <c r="K249" s="18"/>
      <c r="L249" s="20"/>
      <c r="M249" s="20"/>
      <c r="N249" s="20"/>
      <c r="O249" s="20"/>
      <c r="P249" s="20"/>
      <c r="Q249" s="21"/>
      <c r="R249" s="21"/>
      <c r="S249" s="22"/>
    </row>
    <row r="250" spans="1:19" ht="16.5">
      <c r="A250" s="17"/>
      <c r="B250" s="18"/>
      <c r="C250" s="19"/>
      <c r="D250" s="18"/>
      <c r="E250" s="18"/>
      <c r="F250" s="18"/>
      <c r="G250" s="18"/>
      <c r="H250" s="18"/>
      <c r="I250" s="18"/>
      <c r="J250" s="18"/>
      <c r="K250" s="18"/>
      <c r="L250" s="20"/>
      <c r="M250" s="20"/>
      <c r="N250" s="20"/>
      <c r="O250" s="20"/>
      <c r="P250" s="20"/>
      <c r="Q250" s="21"/>
      <c r="R250" s="21"/>
      <c r="S250" s="22"/>
    </row>
    <row r="251" spans="1:19" ht="16.5">
      <c r="A251" s="17"/>
      <c r="B251" s="18"/>
      <c r="C251" s="19"/>
      <c r="D251" s="18"/>
      <c r="E251" s="18"/>
      <c r="F251" s="18"/>
      <c r="G251" s="18"/>
      <c r="H251" s="18"/>
      <c r="I251" s="18"/>
      <c r="J251" s="18"/>
      <c r="K251" s="18"/>
      <c r="L251" s="20"/>
      <c r="M251" s="20"/>
      <c r="N251" s="20"/>
      <c r="O251" s="20"/>
      <c r="P251" s="20"/>
      <c r="Q251" s="21"/>
      <c r="R251" s="21"/>
      <c r="S251" s="22"/>
    </row>
    <row r="252" spans="1:19" ht="16.5">
      <c r="A252" s="17"/>
      <c r="B252" s="18"/>
      <c r="C252" s="19"/>
      <c r="D252" s="18"/>
      <c r="E252" s="18"/>
      <c r="F252" s="18"/>
      <c r="G252" s="18"/>
      <c r="H252" s="18"/>
      <c r="I252" s="18"/>
      <c r="J252" s="18"/>
      <c r="K252" s="18"/>
      <c r="L252" s="20"/>
      <c r="M252" s="20"/>
      <c r="N252" s="20"/>
      <c r="O252" s="20"/>
      <c r="P252" s="20"/>
      <c r="Q252" s="21"/>
      <c r="R252" s="21"/>
      <c r="S252" s="22"/>
    </row>
    <row r="253" spans="1:19" ht="16.5">
      <c r="A253" s="17"/>
      <c r="B253" s="18"/>
      <c r="C253" s="19"/>
      <c r="D253" s="18"/>
      <c r="E253" s="18"/>
      <c r="F253" s="18"/>
      <c r="G253" s="18"/>
      <c r="H253" s="18"/>
      <c r="I253" s="18"/>
      <c r="J253" s="18"/>
      <c r="K253" s="18"/>
      <c r="L253" s="20"/>
      <c r="M253" s="20"/>
      <c r="N253" s="20"/>
      <c r="O253" s="20"/>
      <c r="P253" s="20"/>
      <c r="Q253" s="21"/>
      <c r="R253" s="21"/>
      <c r="S253" s="22"/>
    </row>
    <row r="254" spans="1:19" ht="16.5">
      <c r="A254" s="17"/>
      <c r="B254" s="18"/>
      <c r="C254" s="19"/>
      <c r="D254" s="18"/>
      <c r="E254" s="18"/>
      <c r="F254" s="18"/>
      <c r="G254" s="18"/>
      <c r="H254" s="18"/>
      <c r="I254" s="18"/>
      <c r="J254" s="18"/>
      <c r="K254" s="18"/>
      <c r="L254" s="20"/>
      <c r="M254" s="20"/>
      <c r="N254" s="20"/>
      <c r="O254" s="20"/>
      <c r="P254" s="20"/>
      <c r="Q254" s="21"/>
      <c r="R254" s="21"/>
      <c r="S254" s="22"/>
    </row>
    <row r="255" spans="1:19" ht="16.5">
      <c r="A255" s="17"/>
      <c r="B255" s="18"/>
      <c r="C255" s="19"/>
      <c r="D255" s="18"/>
      <c r="E255" s="18"/>
      <c r="F255" s="18"/>
      <c r="G255" s="18"/>
      <c r="H255" s="18"/>
      <c r="I255" s="18"/>
      <c r="J255" s="18"/>
      <c r="K255" s="18"/>
      <c r="L255" s="20"/>
      <c r="M255" s="20"/>
      <c r="N255" s="20"/>
      <c r="O255" s="20"/>
      <c r="P255" s="20"/>
      <c r="Q255" s="21"/>
      <c r="R255" s="21"/>
      <c r="S255" s="22"/>
    </row>
    <row r="256" spans="1:19" ht="16.5">
      <c r="A256" s="17"/>
      <c r="B256" s="18"/>
      <c r="C256" s="19"/>
      <c r="D256" s="18"/>
      <c r="E256" s="18"/>
      <c r="F256" s="18"/>
      <c r="G256" s="18"/>
      <c r="H256" s="18"/>
      <c r="I256" s="18"/>
      <c r="J256" s="18"/>
      <c r="K256" s="18"/>
      <c r="L256" s="20"/>
      <c r="M256" s="20"/>
      <c r="N256" s="20"/>
      <c r="O256" s="20"/>
      <c r="P256" s="20"/>
      <c r="Q256" s="21"/>
      <c r="R256" s="21"/>
      <c r="S256" s="22"/>
    </row>
    <row r="257" spans="1:19" ht="16.5">
      <c r="A257" s="17"/>
      <c r="B257" s="18"/>
      <c r="C257" s="19"/>
      <c r="D257" s="18"/>
      <c r="E257" s="18"/>
      <c r="F257" s="18"/>
      <c r="G257" s="18"/>
      <c r="H257" s="18"/>
      <c r="I257" s="18"/>
      <c r="J257" s="18"/>
      <c r="K257" s="18"/>
      <c r="L257" s="20"/>
      <c r="M257" s="20"/>
      <c r="N257" s="20"/>
      <c r="O257" s="20"/>
      <c r="P257" s="20"/>
      <c r="Q257" s="21"/>
      <c r="R257" s="21"/>
      <c r="S257" s="22"/>
    </row>
    <row r="258" spans="1:19" ht="16.5">
      <c r="A258" s="17"/>
      <c r="B258" s="18"/>
      <c r="C258" s="19"/>
      <c r="D258" s="18"/>
      <c r="E258" s="18"/>
      <c r="F258" s="18"/>
      <c r="G258" s="18"/>
      <c r="H258" s="18"/>
      <c r="I258" s="18"/>
      <c r="J258" s="18"/>
      <c r="K258" s="18"/>
      <c r="L258" s="20"/>
      <c r="M258" s="20"/>
      <c r="N258" s="20"/>
      <c r="O258" s="20"/>
      <c r="P258" s="20"/>
      <c r="Q258" s="21"/>
      <c r="R258" s="21"/>
      <c r="S258" s="22"/>
    </row>
    <row r="259" spans="1:19" ht="16.5">
      <c r="A259" s="17"/>
      <c r="B259" s="18"/>
      <c r="C259" s="19"/>
      <c r="D259" s="18"/>
      <c r="E259" s="18"/>
      <c r="F259" s="18"/>
      <c r="G259" s="18"/>
      <c r="H259" s="18"/>
      <c r="I259" s="18"/>
      <c r="J259" s="18"/>
      <c r="K259" s="18"/>
      <c r="L259" s="20"/>
      <c r="M259" s="20"/>
      <c r="N259" s="20"/>
      <c r="O259" s="20"/>
      <c r="P259" s="20"/>
      <c r="Q259" s="21"/>
      <c r="R259" s="21"/>
      <c r="S259" s="22"/>
    </row>
    <row r="260" spans="1:19" ht="16.5">
      <c r="A260" s="17"/>
      <c r="B260" s="18"/>
      <c r="C260" s="19"/>
      <c r="D260" s="18"/>
      <c r="E260" s="18"/>
      <c r="F260" s="18"/>
      <c r="G260" s="18"/>
      <c r="H260" s="18"/>
      <c r="I260" s="18"/>
      <c r="J260" s="18"/>
      <c r="K260" s="18"/>
      <c r="L260" s="20"/>
      <c r="M260" s="20"/>
      <c r="N260" s="20"/>
      <c r="O260" s="20"/>
      <c r="P260" s="20"/>
      <c r="Q260" s="21"/>
      <c r="R260" s="21"/>
      <c r="S260" s="22"/>
    </row>
    <row r="261" spans="1:19" ht="16.5">
      <c r="A261" s="17"/>
      <c r="B261" s="18"/>
      <c r="C261" s="19"/>
      <c r="D261" s="18"/>
      <c r="E261" s="18"/>
      <c r="F261" s="18"/>
      <c r="G261" s="18"/>
      <c r="H261" s="18"/>
      <c r="I261" s="18"/>
      <c r="J261" s="18"/>
      <c r="K261" s="18"/>
      <c r="L261" s="20"/>
      <c r="M261" s="20"/>
      <c r="N261" s="20"/>
      <c r="O261" s="20"/>
      <c r="P261" s="20"/>
      <c r="Q261" s="21"/>
      <c r="R261" s="21"/>
      <c r="S261" s="22"/>
    </row>
    <row r="262" spans="1:19" ht="16.5">
      <c r="A262" s="17"/>
      <c r="B262" s="18"/>
      <c r="C262" s="19"/>
      <c r="D262" s="18"/>
      <c r="E262" s="18"/>
      <c r="F262" s="18"/>
      <c r="G262" s="18"/>
      <c r="H262" s="18"/>
      <c r="I262" s="18"/>
      <c r="J262" s="18"/>
      <c r="K262" s="18"/>
      <c r="L262" s="20"/>
      <c r="M262" s="20"/>
      <c r="N262" s="20"/>
      <c r="O262" s="20"/>
      <c r="P262" s="20"/>
      <c r="Q262" s="21"/>
      <c r="R262" s="21"/>
      <c r="S262" s="22"/>
    </row>
    <row r="263" spans="1:19" ht="16.5">
      <c r="A263" s="17"/>
      <c r="B263" s="18"/>
      <c r="C263" s="19"/>
      <c r="D263" s="18"/>
      <c r="E263" s="18"/>
      <c r="F263" s="18"/>
      <c r="G263" s="18"/>
      <c r="H263" s="18"/>
      <c r="I263" s="18"/>
      <c r="J263" s="18"/>
      <c r="K263" s="18"/>
      <c r="L263" s="20"/>
      <c r="M263" s="20"/>
      <c r="N263" s="20"/>
      <c r="O263" s="20"/>
      <c r="P263" s="20"/>
      <c r="Q263" s="21"/>
      <c r="R263" s="21"/>
      <c r="S263" s="22"/>
    </row>
    <row r="264" spans="1:19" ht="16.5">
      <c r="A264" s="17"/>
      <c r="B264" s="18"/>
      <c r="C264" s="19"/>
      <c r="D264" s="18"/>
      <c r="E264" s="18"/>
      <c r="F264" s="18"/>
      <c r="G264" s="18"/>
      <c r="H264" s="18"/>
      <c r="I264" s="18"/>
      <c r="J264" s="18"/>
      <c r="K264" s="18"/>
      <c r="L264" s="20"/>
      <c r="M264" s="20"/>
      <c r="N264" s="20"/>
      <c r="O264" s="20"/>
      <c r="P264" s="20"/>
      <c r="Q264" s="21"/>
      <c r="R264" s="21"/>
      <c r="S264" s="22"/>
    </row>
    <row r="265" spans="1:19" ht="16.5">
      <c r="A265" s="17"/>
      <c r="B265" s="18"/>
      <c r="C265" s="19"/>
      <c r="D265" s="18"/>
      <c r="E265" s="18"/>
      <c r="F265" s="18"/>
      <c r="G265" s="18"/>
      <c r="H265" s="18"/>
      <c r="I265" s="18"/>
      <c r="J265" s="18"/>
      <c r="K265" s="18"/>
      <c r="L265" s="20"/>
      <c r="M265" s="20"/>
      <c r="N265" s="20"/>
      <c r="O265" s="20"/>
      <c r="P265" s="20"/>
      <c r="Q265" s="21"/>
      <c r="R265" s="21"/>
      <c r="S265" s="22"/>
    </row>
    <row r="266" spans="1:19" ht="16.5">
      <c r="A266" s="17"/>
      <c r="B266" s="18"/>
      <c r="C266" s="19"/>
      <c r="D266" s="18"/>
      <c r="E266" s="18"/>
      <c r="F266" s="18"/>
      <c r="G266" s="18"/>
      <c r="H266" s="18"/>
      <c r="I266" s="18"/>
      <c r="J266" s="18"/>
      <c r="K266" s="18"/>
      <c r="L266" s="20"/>
      <c r="M266" s="20"/>
      <c r="N266" s="20"/>
      <c r="O266" s="20"/>
      <c r="P266" s="20"/>
      <c r="Q266" s="21"/>
      <c r="R266" s="21"/>
      <c r="S266" s="22"/>
    </row>
    <row r="267" spans="1:19" ht="16.5">
      <c r="A267" s="17"/>
      <c r="B267" s="18"/>
      <c r="C267" s="19"/>
      <c r="D267" s="18"/>
      <c r="E267" s="18"/>
      <c r="F267" s="18"/>
      <c r="G267" s="18"/>
      <c r="H267" s="18"/>
      <c r="I267" s="18"/>
      <c r="J267" s="18"/>
      <c r="K267" s="18"/>
      <c r="L267" s="20"/>
      <c r="M267" s="20"/>
      <c r="N267" s="20"/>
      <c r="O267" s="20"/>
      <c r="P267" s="20"/>
      <c r="Q267" s="21"/>
      <c r="R267" s="21"/>
      <c r="S267" s="22"/>
    </row>
    <row r="268" spans="1:19" ht="16.5">
      <c r="A268" s="17"/>
      <c r="B268" s="18"/>
      <c r="C268" s="19"/>
      <c r="D268" s="18"/>
      <c r="E268" s="18"/>
      <c r="F268" s="18"/>
      <c r="G268" s="18"/>
      <c r="H268" s="18"/>
      <c r="I268" s="18"/>
      <c r="J268" s="18"/>
      <c r="K268" s="18"/>
      <c r="L268" s="20"/>
      <c r="M268" s="20"/>
      <c r="N268" s="20"/>
      <c r="O268" s="20"/>
      <c r="P268" s="20"/>
      <c r="Q268" s="21"/>
      <c r="R268" s="21"/>
      <c r="S268" s="22"/>
    </row>
    <row r="269" spans="1:19" ht="16.5">
      <c r="A269" s="17"/>
      <c r="B269" s="18"/>
      <c r="C269" s="19"/>
      <c r="D269" s="18"/>
      <c r="E269" s="18"/>
      <c r="F269" s="18"/>
      <c r="G269" s="18"/>
      <c r="H269" s="18"/>
      <c r="I269" s="18"/>
      <c r="J269" s="18"/>
      <c r="K269" s="18"/>
      <c r="L269" s="20"/>
      <c r="M269" s="20"/>
      <c r="N269" s="20"/>
      <c r="O269" s="20"/>
      <c r="P269" s="20"/>
      <c r="Q269" s="21"/>
      <c r="R269" s="21"/>
      <c r="S269" s="22"/>
    </row>
    <row r="270" spans="1:19" ht="16.5">
      <c r="A270" s="17"/>
      <c r="B270" s="18"/>
      <c r="C270" s="19"/>
      <c r="D270" s="18"/>
      <c r="E270" s="18"/>
      <c r="F270" s="18"/>
      <c r="G270" s="18"/>
      <c r="H270" s="18"/>
      <c r="I270" s="18"/>
      <c r="J270" s="18"/>
      <c r="K270" s="18"/>
      <c r="L270" s="20"/>
      <c r="M270" s="20"/>
      <c r="N270" s="20"/>
      <c r="O270" s="20"/>
      <c r="P270" s="20"/>
      <c r="Q270" s="21"/>
      <c r="R270" s="21"/>
      <c r="S270" s="22"/>
    </row>
    <row r="271" spans="1:19" ht="16.5">
      <c r="A271" s="17"/>
      <c r="B271" s="18"/>
      <c r="C271" s="19"/>
      <c r="D271" s="18"/>
      <c r="E271" s="18"/>
      <c r="F271" s="18"/>
      <c r="G271" s="18"/>
      <c r="H271" s="18"/>
      <c r="I271" s="18"/>
      <c r="J271" s="18"/>
      <c r="K271" s="18"/>
      <c r="L271" s="20"/>
      <c r="M271" s="20"/>
      <c r="N271" s="20"/>
      <c r="O271" s="20"/>
      <c r="P271" s="20"/>
      <c r="Q271" s="21"/>
      <c r="R271" s="21"/>
      <c r="S271" s="22"/>
    </row>
    <row r="272" spans="1:19" ht="16.5">
      <c r="A272" s="17"/>
      <c r="B272" s="18"/>
      <c r="C272" s="19"/>
      <c r="D272" s="18"/>
      <c r="E272" s="18"/>
      <c r="F272" s="18"/>
      <c r="G272" s="18"/>
      <c r="H272" s="18"/>
      <c r="I272" s="18"/>
      <c r="J272" s="18"/>
      <c r="K272" s="18"/>
      <c r="L272" s="20"/>
      <c r="M272" s="20"/>
      <c r="N272" s="20"/>
      <c r="O272" s="20"/>
      <c r="P272" s="20"/>
      <c r="Q272" s="21"/>
      <c r="R272" s="21"/>
      <c r="S272" s="22"/>
    </row>
    <row r="273" spans="1:19" ht="16.5">
      <c r="A273" s="17"/>
      <c r="B273" s="18"/>
      <c r="C273" s="19"/>
      <c r="D273" s="18"/>
      <c r="E273" s="18"/>
      <c r="F273" s="18"/>
      <c r="G273" s="18"/>
      <c r="H273" s="18"/>
      <c r="I273" s="18"/>
      <c r="J273" s="18"/>
      <c r="K273" s="18"/>
      <c r="L273" s="20"/>
      <c r="M273" s="20"/>
      <c r="N273" s="20"/>
      <c r="O273" s="20"/>
      <c r="P273" s="20"/>
      <c r="Q273" s="21"/>
      <c r="R273" s="21"/>
      <c r="S273" s="22"/>
    </row>
    <row r="274" spans="1:19" ht="16.5">
      <c r="A274" s="17"/>
      <c r="B274" s="18"/>
      <c r="C274" s="19"/>
      <c r="D274" s="18"/>
      <c r="E274" s="18"/>
      <c r="F274" s="18"/>
      <c r="G274" s="18"/>
      <c r="H274" s="18"/>
      <c r="I274" s="18"/>
      <c r="J274" s="18"/>
      <c r="K274" s="18"/>
      <c r="L274" s="20"/>
      <c r="M274" s="20"/>
      <c r="N274" s="20"/>
      <c r="O274" s="20"/>
      <c r="P274" s="20"/>
      <c r="Q274" s="21"/>
      <c r="R274" s="21"/>
      <c r="S274" s="22"/>
    </row>
    <row r="275" spans="1:19" ht="16.5">
      <c r="A275" s="17"/>
      <c r="B275" s="18"/>
      <c r="C275" s="19"/>
      <c r="D275" s="18"/>
      <c r="E275" s="18"/>
      <c r="F275" s="18"/>
      <c r="G275" s="18"/>
      <c r="H275" s="18"/>
      <c r="I275" s="18"/>
      <c r="J275" s="18"/>
      <c r="K275" s="18"/>
      <c r="L275" s="20"/>
      <c r="M275" s="20"/>
      <c r="N275" s="20"/>
      <c r="O275" s="20"/>
      <c r="P275" s="20"/>
      <c r="Q275" s="21"/>
      <c r="R275" s="21"/>
      <c r="S275" s="22"/>
    </row>
    <row r="276" spans="1:20" ht="16.5" customHeight="1">
      <c r="A276" s="144" t="s">
        <v>22</v>
      </c>
      <c r="B276" s="145"/>
      <c r="C276" s="145"/>
      <c r="D276" s="145"/>
      <c r="E276" s="145"/>
      <c r="F276" s="146"/>
      <c r="G276" s="145"/>
      <c r="H276" s="145"/>
      <c r="I276" s="145"/>
      <c r="J276" s="145"/>
      <c r="K276" s="145"/>
      <c r="L276" s="23"/>
      <c r="M276" s="23"/>
      <c r="N276" s="23"/>
      <c r="O276" s="23"/>
      <c r="P276" s="23"/>
      <c r="Q276" s="147"/>
      <c r="R276" s="148">
        <f>SUBTOTAL(109,R2:R275)</f>
        <v>1349.54</v>
      </c>
      <c r="S276" s="149"/>
      <c r="T276" s="143"/>
    </row>
    <row r="278" ht="15">
      <c r="R278" s="77"/>
    </row>
    <row r="279" spans="15:19" ht="15">
      <c r="O279" s="15"/>
      <c r="R279" s="78"/>
      <c r="S279" s="2"/>
    </row>
    <row r="280" spans="18:19" ht="15">
      <c r="R280" s="78"/>
      <c r="S280" s="13"/>
    </row>
    <row r="281" spans="18:19" ht="15">
      <c r="R281" s="78"/>
      <c r="S281" s="2"/>
    </row>
    <row r="282" spans="18:19" ht="15">
      <c r="R282" s="78"/>
      <c r="S282" s="2"/>
    </row>
    <row r="283" spans="18:19" ht="15">
      <c r="R283" s="78"/>
      <c r="S283" s="2"/>
    </row>
    <row r="284" spans="18:19" ht="15">
      <c r="R284" s="78"/>
      <c r="S284" s="2"/>
    </row>
    <row r="285" spans="15:19" ht="15">
      <c r="O285" s="15"/>
      <c r="R285" s="78"/>
      <c r="S285" s="2"/>
    </row>
    <row r="286" spans="18:20" ht="15">
      <c r="R286" s="78"/>
      <c r="S286" s="2"/>
      <c r="T286" s="16"/>
    </row>
    <row r="287" spans="15:19" ht="15">
      <c r="O287" s="15"/>
      <c r="R287" s="78"/>
      <c r="S287" s="2"/>
    </row>
    <row r="288" spans="18:19" ht="15">
      <c r="R288" s="78"/>
      <c r="S288" s="13"/>
    </row>
    <row r="289" spans="15:19" ht="15">
      <c r="O289" s="15"/>
      <c r="R289" s="78"/>
      <c r="S289" s="13"/>
    </row>
    <row r="290" spans="18:19" ht="15">
      <c r="R290" s="78"/>
      <c r="S290" s="13"/>
    </row>
    <row r="291" spans="18:20" ht="15">
      <c r="R291" s="78"/>
      <c r="S291" s="2"/>
      <c r="T291" s="16"/>
    </row>
    <row r="292" spans="18:19" ht="15">
      <c r="R292" s="78"/>
      <c r="S292" s="2"/>
    </row>
    <row r="293" spans="18:19" ht="15">
      <c r="R293" s="78"/>
      <c r="S293" s="2"/>
    </row>
    <row r="294" spans="18:19" ht="15">
      <c r="R294" s="78"/>
      <c r="S294" s="2"/>
    </row>
    <row r="295" spans="18:19" ht="15">
      <c r="R295" s="78"/>
      <c r="S295" s="2"/>
    </row>
    <row r="296" spans="18:19" ht="15">
      <c r="R296" s="78"/>
      <c r="S296" s="2"/>
    </row>
    <row r="297" spans="18:19" ht="15">
      <c r="R297" s="78"/>
      <c r="S297" s="2"/>
    </row>
    <row r="298" spans="18:19" ht="15">
      <c r="R298" s="78"/>
      <c r="S298" s="13"/>
    </row>
    <row r="299" spans="18:19" ht="15">
      <c r="R299" s="78"/>
      <c r="S299" s="2"/>
    </row>
    <row r="300" spans="18:19" ht="15">
      <c r="R300" s="78"/>
      <c r="S300" s="2"/>
    </row>
    <row r="324" spans="18:19" ht="15">
      <c r="R324" s="78"/>
      <c r="S324" s="2"/>
    </row>
    <row r="325" spans="18:19" ht="15">
      <c r="R325" s="78"/>
      <c r="S325" s="2"/>
    </row>
  </sheetData>
  <sheetProtection/>
  <printOptions/>
  <pageMargins left="0.511811024" right="0.511811024" top="0.787401575" bottom="0.787401575" header="0.31496062" footer="0.31496062"/>
  <pageSetup horizontalDpi="600" verticalDpi="600" orientation="portrait" paperSize="9" r:id="rId2"/>
  <tableParts>
    <tablePart r:id="rId1"/>
  </tableParts>
</worksheet>
</file>

<file path=xl/worksheets/sheet4.xml><?xml version="1.0" encoding="utf-8"?>
<worksheet xmlns="http://schemas.openxmlformats.org/spreadsheetml/2006/main" xmlns:r="http://schemas.openxmlformats.org/officeDocument/2006/relationships">
  <dimension ref="A1:V301"/>
  <sheetViews>
    <sheetView zoomScalePageLayoutView="0" workbookViewId="0" topLeftCell="A169">
      <selection activeCell="R203" sqref="R203:T210"/>
    </sheetView>
  </sheetViews>
  <sheetFormatPr defaultColWidth="9.140625" defaultRowHeight="15"/>
  <cols>
    <col min="1" max="1" width="10.57421875" style="0" customWidth="1"/>
    <col min="2" max="2" width="48.00390625" style="0" customWidth="1"/>
    <col min="3" max="3" width="5.421875" style="0" customWidth="1"/>
    <col min="4" max="4" width="6.00390625" style="0" customWidth="1"/>
    <col min="5" max="5" width="59.28125" style="0" customWidth="1"/>
    <col min="6" max="6" width="5.00390625" style="0" customWidth="1"/>
    <col min="7" max="7" width="8.8515625" style="0" customWidth="1"/>
    <col min="8" max="8" width="9.57421875" style="0" customWidth="1"/>
    <col min="9" max="9" width="10.28125" style="0" customWidth="1"/>
    <col min="10" max="11" width="11.28125" style="124" customWidth="1"/>
    <col min="12" max="12" width="11.28125" style="102" customWidth="1"/>
    <col min="13" max="13" width="12.57421875" style="0" bestFit="1" customWidth="1"/>
    <col min="14" max="14" width="15.8515625" style="0" customWidth="1"/>
    <col min="15" max="15" width="17.00390625" style="0" customWidth="1"/>
  </cols>
  <sheetData>
    <row r="1" spans="1:16" ht="30">
      <c r="A1" s="73" t="s">
        <v>114</v>
      </c>
      <c r="B1" s="73" t="s">
        <v>115</v>
      </c>
      <c r="C1" s="73" t="s">
        <v>116</v>
      </c>
      <c r="D1" s="73" t="s">
        <v>117</v>
      </c>
      <c r="E1" s="73" t="s">
        <v>118</v>
      </c>
      <c r="F1" s="73" t="s">
        <v>119</v>
      </c>
      <c r="G1" s="73" t="s">
        <v>120</v>
      </c>
      <c r="H1" s="73" t="s">
        <v>121</v>
      </c>
      <c r="I1" s="73" t="s">
        <v>122</v>
      </c>
      <c r="J1" s="79" t="s">
        <v>123</v>
      </c>
      <c r="K1" s="79" t="s">
        <v>124</v>
      </c>
      <c r="L1" s="79" t="s">
        <v>125</v>
      </c>
      <c r="M1" s="73" t="s">
        <v>126</v>
      </c>
      <c r="N1" t="s">
        <v>112</v>
      </c>
      <c r="O1" s="117" t="s">
        <v>204</v>
      </c>
      <c r="P1" s="121" t="s">
        <v>205</v>
      </c>
    </row>
    <row r="2" spans="1:16" ht="15">
      <c r="A2" s="114" t="s">
        <v>184</v>
      </c>
      <c r="B2" s="114" t="s">
        <v>131</v>
      </c>
      <c r="C2" s="114">
        <v>274</v>
      </c>
      <c r="D2" s="114">
        <v>43657</v>
      </c>
      <c r="E2" s="114" t="s">
        <v>132</v>
      </c>
      <c r="F2" s="114" t="s">
        <v>133</v>
      </c>
      <c r="G2" s="114">
        <v>6</v>
      </c>
      <c r="H2" s="114">
        <v>3</v>
      </c>
      <c r="I2" s="114">
        <v>3</v>
      </c>
      <c r="J2" s="122">
        <v>340</v>
      </c>
      <c r="K2" s="122">
        <v>1020</v>
      </c>
      <c r="L2" s="122">
        <f aca="true" t="shared" si="0" ref="L2:L65">I2*J2</f>
        <v>1020</v>
      </c>
      <c r="M2" s="114" t="s">
        <v>130</v>
      </c>
      <c r="N2" s="114" t="s">
        <v>185</v>
      </c>
      <c r="O2" s="115">
        <v>42460</v>
      </c>
      <c r="P2" t="s">
        <v>113</v>
      </c>
    </row>
    <row r="3" spans="1:16" ht="105">
      <c r="A3" s="114" t="s">
        <v>186</v>
      </c>
      <c r="B3" s="114" t="s">
        <v>157</v>
      </c>
      <c r="C3" s="114">
        <v>209</v>
      </c>
      <c r="D3" s="114">
        <v>65614</v>
      </c>
      <c r="E3" s="114" t="s">
        <v>158</v>
      </c>
      <c r="F3" s="114" t="s">
        <v>37</v>
      </c>
      <c r="G3" s="114">
        <v>10</v>
      </c>
      <c r="H3" s="114">
        <v>5</v>
      </c>
      <c r="I3" s="114">
        <v>3</v>
      </c>
      <c r="J3" s="122">
        <v>13.7</v>
      </c>
      <c r="K3" s="122">
        <v>68.5</v>
      </c>
      <c r="L3" s="122">
        <f t="shared" si="0"/>
        <v>41.099999999999994</v>
      </c>
      <c r="M3" s="114" t="s">
        <v>130</v>
      </c>
      <c r="N3" s="114" t="s">
        <v>187</v>
      </c>
      <c r="O3" s="115">
        <v>42499</v>
      </c>
      <c r="P3" t="s">
        <v>113</v>
      </c>
    </row>
    <row r="4" spans="1:16" ht="105">
      <c r="A4" s="114" t="s">
        <v>186</v>
      </c>
      <c r="B4" s="114" t="s">
        <v>157</v>
      </c>
      <c r="C4" s="114">
        <v>210</v>
      </c>
      <c r="D4" s="114">
        <v>65613</v>
      </c>
      <c r="E4" s="114" t="s">
        <v>159</v>
      </c>
      <c r="F4" s="114" t="s">
        <v>37</v>
      </c>
      <c r="G4" s="114">
        <v>10</v>
      </c>
      <c r="H4" s="114">
        <v>5</v>
      </c>
      <c r="I4" s="114">
        <v>3</v>
      </c>
      <c r="J4" s="122">
        <v>30.9</v>
      </c>
      <c r="K4" s="122">
        <v>154.5</v>
      </c>
      <c r="L4" s="122">
        <f t="shared" si="0"/>
        <v>92.69999999999999</v>
      </c>
      <c r="M4" s="114" t="s">
        <v>130</v>
      </c>
      <c r="N4" s="114" t="s">
        <v>187</v>
      </c>
      <c r="O4" s="115">
        <v>42499</v>
      </c>
      <c r="P4" t="s">
        <v>113</v>
      </c>
    </row>
    <row r="5" spans="1:16" ht="45">
      <c r="A5" s="114" t="s">
        <v>186</v>
      </c>
      <c r="B5" s="114" t="s">
        <v>157</v>
      </c>
      <c r="C5" s="114">
        <v>227</v>
      </c>
      <c r="D5" s="114">
        <v>62338</v>
      </c>
      <c r="E5" s="114" t="s">
        <v>160</v>
      </c>
      <c r="F5" s="114" t="s">
        <v>129</v>
      </c>
      <c r="G5" s="114">
        <v>12</v>
      </c>
      <c r="H5" s="114">
        <v>6</v>
      </c>
      <c r="I5" s="114">
        <v>6</v>
      </c>
      <c r="J5" s="122">
        <v>3.6</v>
      </c>
      <c r="K5" s="122">
        <v>21.6</v>
      </c>
      <c r="L5" s="122">
        <f t="shared" si="0"/>
        <v>21.6</v>
      </c>
      <c r="M5" s="114" t="s">
        <v>130</v>
      </c>
      <c r="N5" s="114" t="s">
        <v>187</v>
      </c>
      <c r="O5" s="115">
        <v>42499</v>
      </c>
      <c r="P5" t="s">
        <v>113</v>
      </c>
    </row>
    <row r="6" spans="1:16" ht="45">
      <c r="A6" s="114" t="s">
        <v>186</v>
      </c>
      <c r="B6" s="114" t="s">
        <v>164</v>
      </c>
      <c r="C6" s="114">
        <v>239</v>
      </c>
      <c r="D6" s="114">
        <v>47226</v>
      </c>
      <c r="E6" s="114" t="s">
        <v>165</v>
      </c>
      <c r="F6" s="114" t="s">
        <v>37</v>
      </c>
      <c r="G6" s="114">
        <v>32</v>
      </c>
      <c r="H6" s="114">
        <v>16</v>
      </c>
      <c r="I6" s="114">
        <v>16</v>
      </c>
      <c r="J6" s="122">
        <v>2.2</v>
      </c>
      <c r="K6" s="122">
        <v>35.2</v>
      </c>
      <c r="L6" s="122">
        <f t="shared" si="0"/>
        <v>35.2</v>
      </c>
      <c r="M6" s="114" t="s">
        <v>130</v>
      </c>
      <c r="N6" s="114" t="s">
        <v>188</v>
      </c>
      <c r="O6" s="115">
        <v>42499</v>
      </c>
      <c r="P6" t="s">
        <v>113</v>
      </c>
    </row>
    <row r="7" spans="1:16" ht="45">
      <c r="A7" s="114" t="s">
        <v>186</v>
      </c>
      <c r="B7" s="114" t="s">
        <v>164</v>
      </c>
      <c r="C7" s="114">
        <v>240</v>
      </c>
      <c r="D7" s="114">
        <v>2702</v>
      </c>
      <c r="E7" s="114" t="s">
        <v>166</v>
      </c>
      <c r="F7" s="114" t="s">
        <v>37</v>
      </c>
      <c r="G7" s="114">
        <v>256</v>
      </c>
      <c r="H7" s="114">
        <v>24</v>
      </c>
      <c r="I7" s="114">
        <v>24</v>
      </c>
      <c r="J7" s="122">
        <v>2.6</v>
      </c>
      <c r="K7" s="122">
        <v>62.4</v>
      </c>
      <c r="L7" s="122">
        <f t="shared" si="0"/>
        <v>62.400000000000006</v>
      </c>
      <c r="M7" s="114" t="s">
        <v>130</v>
      </c>
      <c r="N7" s="114" t="s">
        <v>188</v>
      </c>
      <c r="O7" s="115">
        <v>42499</v>
      </c>
      <c r="P7" t="s">
        <v>113</v>
      </c>
    </row>
    <row r="8" spans="1:16" ht="30">
      <c r="A8" s="114" t="s">
        <v>186</v>
      </c>
      <c r="B8" s="114" t="s">
        <v>164</v>
      </c>
      <c r="C8" s="114">
        <v>242</v>
      </c>
      <c r="D8" s="114">
        <v>28240</v>
      </c>
      <c r="E8" s="114" t="s">
        <v>167</v>
      </c>
      <c r="F8" s="114" t="s">
        <v>37</v>
      </c>
      <c r="G8" s="114">
        <v>140</v>
      </c>
      <c r="H8" s="114">
        <v>20</v>
      </c>
      <c r="I8" s="114">
        <v>20</v>
      </c>
      <c r="J8" s="122">
        <v>4.76</v>
      </c>
      <c r="K8" s="122">
        <v>95.2</v>
      </c>
      <c r="L8" s="122">
        <f t="shared" si="0"/>
        <v>95.19999999999999</v>
      </c>
      <c r="M8" s="114" t="s">
        <v>130</v>
      </c>
      <c r="N8" s="114" t="s">
        <v>188</v>
      </c>
      <c r="O8" s="115">
        <v>42499</v>
      </c>
      <c r="P8" t="s">
        <v>113</v>
      </c>
    </row>
    <row r="9" spans="1:16" ht="15">
      <c r="A9" s="114" t="s">
        <v>186</v>
      </c>
      <c r="B9" s="114" t="s">
        <v>154</v>
      </c>
      <c r="C9" s="114">
        <v>181</v>
      </c>
      <c r="D9" s="114">
        <v>61200</v>
      </c>
      <c r="E9" s="114" t="s">
        <v>155</v>
      </c>
      <c r="F9" s="114" t="s">
        <v>156</v>
      </c>
      <c r="G9" s="114">
        <v>8</v>
      </c>
      <c r="H9" s="114">
        <v>4</v>
      </c>
      <c r="I9" s="114">
        <v>1</v>
      </c>
      <c r="J9" s="122">
        <v>35.4</v>
      </c>
      <c r="K9" s="122">
        <v>141.6</v>
      </c>
      <c r="L9" s="122">
        <f t="shared" si="0"/>
        <v>35.4</v>
      </c>
      <c r="M9" s="114" t="s">
        <v>130</v>
      </c>
      <c r="N9" s="114" t="s">
        <v>189</v>
      </c>
      <c r="O9" s="115">
        <v>42499</v>
      </c>
      <c r="P9" t="s">
        <v>113</v>
      </c>
    </row>
    <row r="10" spans="1:16" ht="30">
      <c r="A10" s="114" t="s">
        <v>186</v>
      </c>
      <c r="B10" s="114" t="s">
        <v>162</v>
      </c>
      <c r="C10" s="114">
        <v>234</v>
      </c>
      <c r="D10" s="114">
        <v>61156</v>
      </c>
      <c r="E10" s="114" t="s">
        <v>163</v>
      </c>
      <c r="F10" s="114" t="s">
        <v>37</v>
      </c>
      <c r="G10" s="114">
        <v>48</v>
      </c>
      <c r="H10" s="114">
        <v>24</v>
      </c>
      <c r="I10" s="114">
        <v>24</v>
      </c>
      <c r="J10" s="122">
        <v>2.19</v>
      </c>
      <c r="K10" s="122">
        <v>52.56</v>
      </c>
      <c r="L10" s="122">
        <f t="shared" si="0"/>
        <v>52.56</v>
      </c>
      <c r="M10" s="114" t="s">
        <v>130</v>
      </c>
      <c r="N10" s="114" t="s">
        <v>190</v>
      </c>
      <c r="O10" s="115">
        <v>42499</v>
      </c>
      <c r="P10" t="s">
        <v>113</v>
      </c>
    </row>
    <row r="11" spans="1:16" ht="15">
      <c r="A11" s="118" t="s">
        <v>186</v>
      </c>
      <c r="B11" s="118" t="s">
        <v>146</v>
      </c>
      <c r="C11" s="118">
        <v>134</v>
      </c>
      <c r="D11" s="118">
        <v>47216</v>
      </c>
      <c r="E11" s="118" t="s">
        <v>147</v>
      </c>
      <c r="F11" s="118" t="s">
        <v>133</v>
      </c>
      <c r="G11" s="118">
        <v>170</v>
      </c>
      <c r="H11" s="118">
        <v>5</v>
      </c>
      <c r="I11" s="118">
        <v>5</v>
      </c>
      <c r="J11" s="123">
        <v>10.13</v>
      </c>
      <c r="K11" s="123">
        <v>50.65</v>
      </c>
      <c r="L11" s="123"/>
      <c r="M11" s="118" t="s">
        <v>130</v>
      </c>
      <c r="N11" s="118" t="s">
        <v>191</v>
      </c>
      <c r="O11" s="119">
        <v>42500</v>
      </c>
      <c r="P11" s="127" t="s">
        <v>181</v>
      </c>
    </row>
    <row r="12" spans="1:16" ht="60">
      <c r="A12" s="114" t="s">
        <v>186</v>
      </c>
      <c r="B12" s="114" t="s">
        <v>143</v>
      </c>
      <c r="C12" s="114">
        <v>59</v>
      </c>
      <c r="D12" s="114">
        <v>62912</v>
      </c>
      <c r="E12" s="114" t="s">
        <v>144</v>
      </c>
      <c r="F12" s="114" t="s">
        <v>129</v>
      </c>
      <c r="G12" s="114">
        <v>12</v>
      </c>
      <c r="H12" s="114">
        <v>6</v>
      </c>
      <c r="I12" s="114">
        <v>6</v>
      </c>
      <c r="J12" s="122">
        <v>2.69</v>
      </c>
      <c r="K12" s="122">
        <v>16.14</v>
      </c>
      <c r="L12" s="122">
        <f t="shared" si="0"/>
        <v>16.14</v>
      </c>
      <c r="M12" s="114" t="s">
        <v>130</v>
      </c>
      <c r="N12" s="114" t="s">
        <v>192</v>
      </c>
      <c r="O12" s="115">
        <v>42500</v>
      </c>
      <c r="P12" t="s">
        <v>113</v>
      </c>
    </row>
    <row r="13" spans="1:16" ht="30">
      <c r="A13" s="114" t="s">
        <v>186</v>
      </c>
      <c r="B13" s="114" t="s">
        <v>143</v>
      </c>
      <c r="C13" s="114">
        <v>120</v>
      </c>
      <c r="D13" s="114">
        <v>47683</v>
      </c>
      <c r="E13" s="114" t="s">
        <v>145</v>
      </c>
      <c r="F13" s="114" t="s">
        <v>37</v>
      </c>
      <c r="G13" s="114">
        <v>20</v>
      </c>
      <c r="H13" s="114">
        <v>10</v>
      </c>
      <c r="I13" s="114">
        <v>5</v>
      </c>
      <c r="J13" s="122">
        <v>5.47</v>
      </c>
      <c r="K13" s="122">
        <v>54.7</v>
      </c>
      <c r="L13" s="122">
        <f t="shared" si="0"/>
        <v>27.349999999999998</v>
      </c>
      <c r="M13" s="114" t="s">
        <v>130</v>
      </c>
      <c r="N13" s="114" t="s">
        <v>192</v>
      </c>
      <c r="O13" s="115">
        <v>42500</v>
      </c>
      <c r="P13" t="s">
        <v>113</v>
      </c>
    </row>
    <row r="14" spans="1:16" ht="60">
      <c r="A14" s="114" t="s">
        <v>186</v>
      </c>
      <c r="B14" s="114" t="s">
        <v>138</v>
      </c>
      <c r="C14" s="114">
        <v>50</v>
      </c>
      <c r="D14" s="114">
        <v>47194</v>
      </c>
      <c r="E14" s="114" t="s">
        <v>139</v>
      </c>
      <c r="F14" s="114" t="s">
        <v>37</v>
      </c>
      <c r="G14" s="114">
        <v>1800</v>
      </c>
      <c r="H14" s="114">
        <v>60</v>
      </c>
      <c r="I14" s="114">
        <v>60</v>
      </c>
      <c r="J14" s="122">
        <v>2.14</v>
      </c>
      <c r="K14" s="122">
        <v>128.4</v>
      </c>
      <c r="L14" s="122">
        <f t="shared" si="0"/>
        <v>128.4</v>
      </c>
      <c r="M14" s="114" t="s">
        <v>130</v>
      </c>
      <c r="N14" s="114" t="s">
        <v>193</v>
      </c>
      <c r="O14" s="115">
        <v>42500</v>
      </c>
      <c r="P14" t="s">
        <v>113</v>
      </c>
    </row>
    <row r="15" spans="1:16" ht="60">
      <c r="A15" s="114" t="s">
        <v>186</v>
      </c>
      <c r="B15" s="114" t="s">
        <v>138</v>
      </c>
      <c r="C15" s="114">
        <v>51</v>
      </c>
      <c r="D15" s="114">
        <v>47193</v>
      </c>
      <c r="E15" s="114" t="s">
        <v>140</v>
      </c>
      <c r="F15" s="114" t="s">
        <v>37</v>
      </c>
      <c r="G15" s="114">
        <v>2040</v>
      </c>
      <c r="H15" s="114">
        <v>60</v>
      </c>
      <c r="I15" s="114">
        <v>60</v>
      </c>
      <c r="J15" s="122">
        <v>2.1</v>
      </c>
      <c r="K15" s="122">
        <v>126</v>
      </c>
      <c r="L15" s="122">
        <f t="shared" si="0"/>
        <v>126</v>
      </c>
      <c r="M15" s="114" t="s">
        <v>130</v>
      </c>
      <c r="N15" s="114" t="s">
        <v>193</v>
      </c>
      <c r="O15" s="115">
        <v>42500</v>
      </c>
      <c r="P15" t="s">
        <v>113</v>
      </c>
    </row>
    <row r="16" spans="1:16" ht="45">
      <c r="A16" s="114" t="s">
        <v>186</v>
      </c>
      <c r="B16" s="114" t="s">
        <v>138</v>
      </c>
      <c r="C16" s="114">
        <v>52</v>
      </c>
      <c r="D16" s="114">
        <v>61151</v>
      </c>
      <c r="E16" s="114" t="s">
        <v>141</v>
      </c>
      <c r="F16" s="114" t="s">
        <v>37</v>
      </c>
      <c r="G16" s="114">
        <v>96</v>
      </c>
      <c r="H16" s="114">
        <v>48</v>
      </c>
      <c r="I16" s="114">
        <v>48</v>
      </c>
      <c r="J16" s="122">
        <v>2.3</v>
      </c>
      <c r="K16" s="122">
        <v>110.4</v>
      </c>
      <c r="L16" s="122">
        <f t="shared" si="0"/>
        <v>110.39999999999999</v>
      </c>
      <c r="M16" s="114" t="s">
        <v>130</v>
      </c>
      <c r="N16" s="114" t="s">
        <v>193</v>
      </c>
      <c r="O16" s="115">
        <v>42500</v>
      </c>
      <c r="P16" t="s">
        <v>113</v>
      </c>
    </row>
    <row r="17" spans="1:16" ht="60">
      <c r="A17" s="114" t="s">
        <v>186</v>
      </c>
      <c r="B17" s="114" t="s">
        <v>138</v>
      </c>
      <c r="C17" s="114">
        <v>53</v>
      </c>
      <c r="D17" s="114">
        <v>47195</v>
      </c>
      <c r="E17" s="114" t="s">
        <v>142</v>
      </c>
      <c r="F17" s="114" t="s">
        <v>37</v>
      </c>
      <c r="G17" s="114">
        <v>1320</v>
      </c>
      <c r="H17" s="114">
        <v>60</v>
      </c>
      <c r="I17" s="114">
        <v>60</v>
      </c>
      <c r="J17" s="122">
        <v>2.1</v>
      </c>
      <c r="K17" s="122">
        <v>126</v>
      </c>
      <c r="L17" s="122">
        <f t="shared" si="0"/>
        <v>126</v>
      </c>
      <c r="M17" s="114" t="s">
        <v>130</v>
      </c>
      <c r="N17" s="114" t="s">
        <v>193</v>
      </c>
      <c r="O17" s="115">
        <v>42500</v>
      </c>
      <c r="P17" t="s">
        <v>113</v>
      </c>
    </row>
    <row r="18" spans="1:16" ht="60">
      <c r="A18" s="114" t="s">
        <v>186</v>
      </c>
      <c r="B18" s="114" t="s">
        <v>138</v>
      </c>
      <c r="C18" s="114">
        <v>232</v>
      </c>
      <c r="D18" s="114">
        <v>65611</v>
      </c>
      <c r="E18" s="114" t="s">
        <v>161</v>
      </c>
      <c r="F18" s="114" t="s">
        <v>150</v>
      </c>
      <c r="G18" s="114">
        <v>12</v>
      </c>
      <c r="H18" s="114">
        <v>6</v>
      </c>
      <c r="I18" s="114">
        <v>6</v>
      </c>
      <c r="J18" s="122">
        <v>10.5</v>
      </c>
      <c r="K18" s="122">
        <v>63</v>
      </c>
      <c r="L18" s="122">
        <f t="shared" si="0"/>
        <v>63</v>
      </c>
      <c r="M18" s="114" t="s">
        <v>130</v>
      </c>
      <c r="N18" s="114" t="s">
        <v>193</v>
      </c>
      <c r="O18" s="115">
        <v>42500</v>
      </c>
      <c r="P18" t="s">
        <v>113</v>
      </c>
    </row>
    <row r="19" spans="1:16" ht="60">
      <c r="A19" s="114" t="s">
        <v>194</v>
      </c>
      <c r="B19" s="114" t="s">
        <v>176</v>
      </c>
      <c r="C19" s="114">
        <v>47</v>
      </c>
      <c r="D19" s="114">
        <v>61840</v>
      </c>
      <c r="E19" s="114" t="s">
        <v>177</v>
      </c>
      <c r="F19" s="114" t="s">
        <v>150</v>
      </c>
      <c r="G19" s="114">
        <v>12</v>
      </c>
      <c r="H19" s="114">
        <v>1</v>
      </c>
      <c r="I19" s="114">
        <v>1</v>
      </c>
      <c r="J19" s="122">
        <v>52</v>
      </c>
      <c r="K19" s="122">
        <v>52</v>
      </c>
      <c r="L19" s="122">
        <f t="shared" si="0"/>
        <v>52</v>
      </c>
      <c r="M19" s="114" t="s">
        <v>130</v>
      </c>
      <c r="N19" s="114" t="s">
        <v>195</v>
      </c>
      <c r="O19" s="115">
        <v>42500</v>
      </c>
      <c r="P19" t="s">
        <v>113</v>
      </c>
    </row>
    <row r="20" spans="1:16" ht="15">
      <c r="A20" s="114" t="s">
        <v>184</v>
      </c>
      <c r="B20" s="114" t="s">
        <v>127</v>
      </c>
      <c r="C20" s="114">
        <v>136</v>
      </c>
      <c r="D20" s="114">
        <v>61755</v>
      </c>
      <c r="E20" s="114" t="s">
        <v>128</v>
      </c>
      <c r="F20" s="114" t="s">
        <v>129</v>
      </c>
      <c r="G20" s="114">
        <v>2</v>
      </c>
      <c r="H20" s="114">
        <v>1</v>
      </c>
      <c r="I20" s="114">
        <v>1</v>
      </c>
      <c r="J20" s="122">
        <v>70</v>
      </c>
      <c r="K20" s="122">
        <v>70</v>
      </c>
      <c r="L20" s="122">
        <f t="shared" si="0"/>
        <v>70</v>
      </c>
      <c r="M20" s="114" t="s">
        <v>130</v>
      </c>
      <c r="N20" s="114" t="s">
        <v>196</v>
      </c>
      <c r="O20" s="115">
        <v>42501</v>
      </c>
      <c r="P20" t="s">
        <v>113</v>
      </c>
    </row>
    <row r="21" spans="1:16" ht="15">
      <c r="A21" s="114" t="s">
        <v>184</v>
      </c>
      <c r="B21" s="114" t="s">
        <v>127</v>
      </c>
      <c r="C21" s="114">
        <v>514</v>
      </c>
      <c r="D21" s="114">
        <v>61629</v>
      </c>
      <c r="E21" s="114" t="s">
        <v>134</v>
      </c>
      <c r="F21" s="114" t="s">
        <v>133</v>
      </c>
      <c r="G21" s="114">
        <v>8</v>
      </c>
      <c r="H21" s="114">
        <v>2</v>
      </c>
      <c r="I21" s="114">
        <v>2</v>
      </c>
      <c r="J21" s="122">
        <v>42.13</v>
      </c>
      <c r="K21" s="122">
        <v>84.26</v>
      </c>
      <c r="L21" s="122">
        <f t="shared" si="0"/>
        <v>84.26</v>
      </c>
      <c r="M21" s="114" t="s">
        <v>130</v>
      </c>
      <c r="N21" s="114" t="s">
        <v>196</v>
      </c>
      <c r="O21" s="115">
        <v>42501</v>
      </c>
      <c r="P21" t="s">
        <v>113</v>
      </c>
    </row>
    <row r="22" spans="1:16" ht="15">
      <c r="A22" s="114" t="s">
        <v>184</v>
      </c>
      <c r="B22" s="114" t="s">
        <v>127</v>
      </c>
      <c r="C22" s="114">
        <v>612</v>
      </c>
      <c r="D22" s="114">
        <v>47146</v>
      </c>
      <c r="E22" s="114" t="s">
        <v>135</v>
      </c>
      <c r="F22" s="114" t="s">
        <v>133</v>
      </c>
      <c r="G22" s="114">
        <v>4</v>
      </c>
      <c r="H22" s="114">
        <v>2</v>
      </c>
      <c r="I22" s="114">
        <v>2</v>
      </c>
      <c r="J22" s="122">
        <v>65</v>
      </c>
      <c r="K22" s="122">
        <v>130</v>
      </c>
      <c r="L22" s="122">
        <f t="shared" si="0"/>
        <v>130</v>
      </c>
      <c r="M22" s="114" t="s">
        <v>130</v>
      </c>
      <c r="N22" s="114" t="s">
        <v>196</v>
      </c>
      <c r="O22" s="115">
        <v>42501</v>
      </c>
      <c r="P22" t="s">
        <v>113</v>
      </c>
    </row>
    <row r="23" spans="1:16" ht="105">
      <c r="A23" s="116">
        <v>42644</v>
      </c>
      <c r="B23" s="114" t="s">
        <v>136</v>
      </c>
      <c r="C23" s="114">
        <v>21</v>
      </c>
      <c r="D23" s="114">
        <v>47852</v>
      </c>
      <c r="E23" s="114" t="s">
        <v>137</v>
      </c>
      <c r="F23" s="114" t="s">
        <v>37</v>
      </c>
      <c r="G23" s="114">
        <v>2</v>
      </c>
      <c r="H23" s="114">
        <v>1</v>
      </c>
      <c r="I23" s="114">
        <v>1</v>
      </c>
      <c r="J23" s="122">
        <v>119.99</v>
      </c>
      <c r="K23" s="122">
        <v>119.99</v>
      </c>
      <c r="L23" s="122">
        <f t="shared" si="0"/>
        <v>119.99</v>
      </c>
      <c r="M23" s="114" t="s">
        <v>130</v>
      </c>
      <c r="N23" s="114" t="s">
        <v>197</v>
      </c>
      <c r="O23" s="115">
        <v>42501</v>
      </c>
      <c r="P23" t="s">
        <v>113</v>
      </c>
    </row>
    <row r="24" spans="1:16" ht="75">
      <c r="A24" s="114" t="s">
        <v>186</v>
      </c>
      <c r="B24" s="114" t="s">
        <v>148</v>
      </c>
      <c r="C24" s="114">
        <v>169</v>
      </c>
      <c r="D24" s="114">
        <v>65476</v>
      </c>
      <c r="E24" s="114" t="s">
        <v>149</v>
      </c>
      <c r="F24" s="114" t="s">
        <v>150</v>
      </c>
      <c r="G24" s="114">
        <v>16</v>
      </c>
      <c r="H24" s="114">
        <v>8</v>
      </c>
      <c r="I24" s="114">
        <v>8</v>
      </c>
      <c r="J24" s="122">
        <v>59.99</v>
      </c>
      <c r="K24" s="122">
        <v>479.92</v>
      </c>
      <c r="L24" s="122">
        <f t="shared" si="0"/>
        <v>479.92</v>
      </c>
      <c r="M24" s="114" t="s">
        <v>130</v>
      </c>
      <c r="N24" s="114" t="s">
        <v>198</v>
      </c>
      <c r="O24" s="115">
        <v>42501</v>
      </c>
      <c r="P24" t="s">
        <v>113</v>
      </c>
    </row>
    <row r="25" spans="1:16" ht="75">
      <c r="A25" s="114" t="s">
        <v>186</v>
      </c>
      <c r="B25" s="114" t="s">
        <v>148</v>
      </c>
      <c r="C25" s="114">
        <v>170</v>
      </c>
      <c r="D25" s="114">
        <v>65475</v>
      </c>
      <c r="E25" s="114" t="s">
        <v>151</v>
      </c>
      <c r="F25" s="114" t="s">
        <v>150</v>
      </c>
      <c r="G25" s="114">
        <v>16</v>
      </c>
      <c r="H25" s="114">
        <v>8</v>
      </c>
      <c r="I25" s="114">
        <v>8</v>
      </c>
      <c r="J25" s="122">
        <v>59.99</v>
      </c>
      <c r="K25" s="122">
        <v>479.92</v>
      </c>
      <c r="L25" s="122">
        <f t="shared" si="0"/>
        <v>479.92</v>
      </c>
      <c r="M25" s="114" t="s">
        <v>130</v>
      </c>
      <c r="N25" s="114" t="s">
        <v>198</v>
      </c>
      <c r="O25" s="115">
        <v>42501</v>
      </c>
      <c r="P25" t="s">
        <v>113</v>
      </c>
    </row>
    <row r="26" spans="1:16" ht="75">
      <c r="A26" s="114" t="s">
        <v>186</v>
      </c>
      <c r="B26" s="114" t="s">
        <v>148</v>
      </c>
      <c r="C26" s="114">
        <v>171</v>
      </c>
      <c r="D26" s="114">
        <v>52893</v>
      </c>
      <c r="E26" s="114" t="s">
        <v>152</v>
      </c>
      <c r="F26" s="114" t="s">
        <v>150</v>
      </c>
      <c r="G26" s="114">
        <v>18</v>
      </c>
      <c r="H26" s="114">
        <v>9</v>
      </c>
      <c r="I26" s="114">
        <v>9</v>
      </c>
      <c r="J26" s="122">
        <v>66.85</v>
      </c>
      <c r="K26" s="122">
        <v>601.65</v>
      </c>
      <c r="L26" s="122">
        <f t="shared" si="0"/>
        <v>601.65</v>
      </c>
      <c r="M26" s="114" t="s">
        <v>130</v>
      </c>
      <c r="N26" s="114" t="s">
        <v>198</v>
      </c>
      <c r="O26" s="115">
        <v>42501</v>
      </c>
      <c r="P26" t="s">
        <v>113</v>
      </c>
    </row>
    <row r="27" spans="1:16" ht="75">
      <c r="A27" s="114" t="s">
        <v>186</v>
      </c>
      <c r="B27" s="114" t="s">
        <v>148</v>
      </c>
      <c r="C27" s="114">
        <v>172</v>
      </c>
      <c r="D27" s="114">
        <v>65477</v>
      </c>
      <c r="E27" s="114" t="s">
        <v>153</v>
      </c>
      <c r="F27" s="114" t="s">
        <v>150</v>
      </c>
      <c r="G27" s="114">
        <v>16</v>
      </c>
      <c r="H27" s="114">
        <v>8</v>
      </c>
      <c r="I27" s="114">
        <v>8</v>
      </c>
      <c r="J27" s="122">
        <v>66.85</v>
      </c>
      <c r="K27" s="122">
        <v>534.8</v>
      </c>
      <c r="L27" s="122">
        <f t="shared" si="0"/>
        <v>534.8</v>
      </c>
      <c r="M27" s="114" t="s">
        <v>130</v>
      </c>
      <c r="N27" s="114" t="s">
        <v>198</v>
      </c>
      <c r="O27" s="115">
        <v>42501</v>
      </c>
      <c r="P27" t="s">
        <v>113</v>
      </c>
    </row>
    <row r="28" spans="1:16" ht="45">
      <c r="A28" s="114" t="s">
        <v>199</v>
      </c>
      <c r="B28" s="114" t="s">
        <v>172</v>
      </c>
      <c r="C28" s="114">
        <v>89</v>
      </c>
      <c r="D28" s="114">
        <v>61737</v>
      </c>
      <c r="E28" s="114" t="s">
        <v>173</v>
      </c>
      <c r="F28" s="114" t="s">
        <v>37</v>
      </c>
      <c r="G28" s="114">
        <v>2</v>
      </c>
      <c r="H28" s="114">
        <v>1</v>
      </c>
      <c r="I28" s="114">
        <v>1</v>
      </c>
      <c r="J28" s="122">
        <v>64.57</v>
      </c>
      <c r="K28" s="122">
        <v>64.57</v>
      </c>
      <c r="L28" s="122">
        <f t="shared" si="0"/>
        <v>64.57</v>
      </c>
      <c r="M28" s="114" t="s">
        <v>130</v>
      </c>
      <c r="N28" s="114" t="s">
        <v>200</v>
      </c>
      <c r="O28" s="115">
        <v>42502</v>
      </c>
      <c r="P28" t="s">
        <v>113</v>
      </c>
    </row>
    <row r="29" spans="1:16" ht="30">
      <c r="A29" s="114" t="s">
        <v>199</v>
      </c>
      <c r="B29" s="114" t="s">
        <v>170</v>
      </c>
      <c r="C29" s="114">
        <v>87</v>
      </c>
      <c r="D29" s="114">
        <v>6045</v>
      </c>
      <c r="E29" s="114" t="s">
        <v>171</v>
      </c>
      <c r="F29" s="114" t="s">
        <v>37</v>
      </c>
      <c r="G29" s="114">
        <v>20</v>
      </c>
      <c r="H29" s="114">
        <v>10</v>
      </c>
      <c r="I29" s="114">
        <v>10</v>
      </c>
      <c r="J29" s="122">
        <v>3.5</v>
      </c>
      <c r="K29" s="122">
        <v>35</v>
      </c>
      <c r="L29" s="122">
        <f t="shared" si="0"/>
        <v>35</v>
      </c>
      <c r="M29" s="114" t="s">
        <v>130</v>
      </c>
      <c r="N29" s="114" t="s">
        <v>201</v>
      </c>
      <c r="O29" s="115">
        <v>42502</v>
      </c>
      <c r="P29" t="s">
        <v>113</v>
      </c>
    </row>
    <row r="30" spans="1:16" ht="300">
      <c r="A30" s="114" t="s">
        <v>199</v>
      </c>
      <c r="B30" s="114" t="s">
        <v>168</v>
      </c>
      <c r="C30" s="114">
        <v>14</v>
      </c>
      <c r="D30" s="114">
        <v>19384</v>
      </c>
      <c r="E30" s="114" t="s">
        <v>169</v>
      </c>
      <c r="F30" s="114" t="s">
        <v>37</v>
      </c>
      <c r="G30" s="114">
        <v>140</v>
      </c>
      <c r="H30" s="114">
        <v>70</v>
      </c>
      <c r="I30" s="114">
        <v>20</v>
      </c>
      <c r="J30" s="122">
        <v>24.9</v>
      </c>
      <c r="K30" s="122">
        <v>1743</v>
      </c>
      <c r="L30" s="122">
        <f t="shared" si="0"/>
        <v>498</v>
      </c>
      <c r="M30" s="114" t="s">
        <v>130</v>
      </c>
      <c r="N30" s="114" t="s">
        <v>202</v>
      </c>
      <c r="O30" s="115">
        <v>42502</v>
      </c>
      <c r="P30" t="s">
        <v>113</v>
      </c>
    </row>
    <row r="31" spans="1:16" ht="60">
      <c r="A31" s="114" t="s">
        <v>199</v>
      </c>
      <c r="B31" s="114" t="s">
        <v>174</v>
      </c>
      <c r="C31" s="114">
        <v>103</v>
      </c>
      <c r="D31" s="114">
        <v>24540</v>
      </c>
      <c r="E31" s="114" t="s">
        <v>175</v>
      </c>
      <c r="F31" s="114" t="s">
        <v>37</v>
      </c>
      <c r="G31" s="114">
        <v>22</v>
      </c>
      <c r="H31" s="114">
        <v>5</v>
      </c>
      <c r="I31" s="114">
        <v>5</v>
      </c>
      <c r="J31" s="122">
        <v>239</v>
      </c>
      <c r="K31" s="122">
        <v>1195</v>
      </c>
      <c r="L31" s="122">
        <f t="shared" si="0"/>
        <v>1195</v>
      </c>
      <c r="M31" s="114" t="s">
        <v>130</v>
      </c>
      <c r="N31" s="114" t="s">
        <v>203</v>
      </c>
      <c r="O31" s="115">
        <v>42502</v>
      </c>
      <c r="P31" t="s">
        <v>113</v>
      </c>
    </row>
    <row r="32" spans="1:18" ht="30">
      <c r="A32" s="116">
        <v>42370</v>
      </c>
      <c r="B32" s="114" t="s">
        <v>206</v>
      </c>
      <c r="C32" s="114">
        <v>715</v>
      </c>
      <c r="D32" s="114">
        <v>1598</v>
      </c>
      <c r="E32" s="114" t="s">
        <v>207</v>
      </c>
      <c r="F32" s="114" t="s">
        <v>129</v>
      </c>
      <c r="G32" s="114">
        <v>12</v>
      </c>
      <c r="H32" s="114">
        <v>6</v>
      </c>
      <c r="I32" s="114">
        <v>4</v>
      </c>
      <c r="J32" s="122">
        <v>287.8</v>
      </c>
      <c r="K32" s="122">
        <v>1726.8</v>
      </c>
      <c r="L32" s="122">
        <f t="shared" si="0"/>
        <v>1151.2</v>
      </c>
      <c r="M32" s="114" t="s">
        <v>130</v>
      </c>
      <c r="N32" s="114" t="s">
        <v>208</v>
      </c>
      <c r="O32" s="115">
        <v>42563</v>
      </c>
      <c r="P32" t="s">
        <v>113</v>
      </c>
      <c r="R32" s="48"/>
    </row>
    <row r="33" spans="1:16" ht="30">
      <c r="A33" s="116">
        <v>42370</v>
      </c>
      <c r="B33" s="114" t="s">
        <v>206</v>
      </c>
      <c r="C33" s="114">
        <v>716</v>
      </c>
      <c r="D33" s="114">
        <v>5690</v>
      </c>
      <c r="E33" s="114" t="s">
        <v>209</v>
      </c>
      <c r="F33" s="114" t="s">
        <v>129</v>
      </c>
      <c r="G33" s="114">
        <v>2</v>
      </c>
      <c r="H33" s="114">
        <v>1</v>
      </c>
      <c r="I33" s="114">
        <v>1</v>
      </c>
      <c r="J33" s="122">
        <v>600</v>
      </c>
      <c r="K33" s="122">
        <v>600</v>
      </c>
      <c r="L33" s="122">
        <f t="shared" si="0"/>
        <v>600</v>
      </c>
      <c r="M33" s="114" t="s">
        <v>130</v>
      </c>
      <c r="N33" s="114" t="s">
        <v>208</v>
      </c>
      <c r="O33" s="115">
        <v>42563</v>
      </c>
      <c r="P33" t="s">
        <v>113</v>
      </c>
    </row>
    <row r="34" spans="1:16" ht="15">
      <c r="A34" s="116">
        <v>42370</v>
      </c>
      <c r="B34" s="114" t="s">
        <v>131</v>
      </c>
      <c r="C34" s="114">
        <v>747</v>
      </c>
      <c r="D34" s="114">
        <v>65102</v>
      </c>
      <c r="E34" s="114" t="s">
        <v>210</v>
      </c>
      <c r="F34" s="114" t="s">
        <v>129</v>
      </c>
      <c r="G34" s="114">
        <v>2</v>
      </c>
      <c r="H34" s="114">
        <v>1</v>
      </c>
      <c r="I34" s="114">
        <v>1</v>
      </c>
      <c r="J34" s="122">
        <v>692.33</v>
      </c>
      <c r="K34" s="122">
        <v>692.33</v>
      </c>
      <c r="L34" s="122">
        <f t="shared" si="0"/>
        <v>692.33</v>
      </c>
      <c r="M34" s="114" t="s">
        <v>130</v>
      </c>
      <c r="N34" s="114" t="s">
        <v>211</v>
      </c>
      <c r="O34" s="115">
        <v>42563</v>
      </c>
      <c r="P34" t="s">
        <v>113</v>
      </c>
    </row>
    <row r="35" spans="1:16" ht="45">
      <c r="A35" s="116">
        <v>42370</v>
      </c>
      <c r="B35" s="114" t="s">
        <v>212</v>
      </c>
      <c r="C35" s="114">
        <v>17</v>
      </c>
      <c r="D35" s="114">
        <v>47233</v>
      </c>
      <c r="E35" s="114" t="s">
        <v>213</v>
      </c>
      <c r="F35" s="114" t="s">
        <v>133</v>
      </c>
      <c r="G35" s="114">
        <v>2</v>
      </c>
      <c r="H35" s="114">
        <v>1</v>
      </c>
      <c r="I35" s="114">
        <v>1</v>
      </c>
      <c r="J35" s="122">
        <v>341.6</v>
      </c>
      <c r="K35" s="122">
        <v>341.6</v>
      </c>
      <c r="L35" s="122">
        <f t="shared" si="0"/>
        <v>341.6</v>
      </c>
      <c r="M35" s="114" t="s">
        <v>130</v>
      </c>
      <c r="N35" s="114" t="s">
        <v>214</v>
      </c>
      <c r="O35" s="115">
        <v>42563</v>
      </c>
      <c r="P35" t="s">
        <v>113</v>
      </c>
    </row>
    <row r="36" spans="1:18" ht="30">
      <c r="A36" s="116">
        <v>42370</v>
      </c>
      <c r="B36" s="114" t="s">
        <v>212</v>
      </c>
      <c r="C36" s="114">
        <v>30</v>
      </c>
      <c r="D36" s="114">
        <v>47949</v>
      </c>
      <c r="E36" s="114" t="s">
        <v>215</v>
      </c>
      <c r="F36" s="114" t="s">
        <v>216</v>
      </c>
      <c r="G36" s="114">
        <v>8</v>
      </c>
      <c r="H36" s="114">
        <v>4</v>
      </c>
      <c r="I36" s="114">
        <v>1</v>
      </c>
      <c r="J36" s="122">
        <v>69.23</v>
      </c>
      <c r="K36" s="122">
        <v>276.92</v>
      </c>
      <c r="L36" s="122">
        <f t="shared" si="0"/>
        <v>69.23</v>
      </c>
      <c r="M36" s="114" t="s">
        <v>130</v>
      </c>
      <c r="N36" s="114" t="s">
        <v>214</v>
      </c>
      <c r="O36" s="115">
        <v>42563</v>
      </c>
      <c r="P36" t="s">
        <v>113</v>
      </c>
      <c r="R36" s="48"/>
    </row>
    <row r="37" spans="1:18" ht="30">
      <c r="A37" s="116">
        <v>42370</v>
      </c>
      <c r="B37" s="114" t="s">
        <v>212</v>
      </c>
      <c r="C37" s="114">
        <v>40</v>
      </c>
      <c r="D37" s="114">
        <v>47997</v>
      </c>
      <c r="E37" s="114" t="s">
        <v>217</v>
      </c>
      <c r="F37" s="114" t="s">
        <v>129</v>
      </c>
      <c r="G37" s="114">
        <v>4</v>
      </c>
      <c r="H37" s="114">
        <v>2</v>
      </c>
      <c r="I37" s="114">
        <v>2</v>
      </c>
      <c r="J37" s="122">
        <v>31.08</v>
      </c>
      <c r="K37" s="122">
        <v>62.16</v>
      </c>
      <c r="L37" s="122">
        <f t="shared" si="0"/>
        <v>62.16</v>
      </c>
      <c r="M37" s="114" t="s">
        <v>130</v>
      </c>
      <c r="N37" s="114" t="s">
        <v>214</v>
      </c>
      <c r="O37" s="115">
        <v>42563</v>
      </c>
      <c r="P37" t="s">
        <v>113</v>
      </c>
      <c r="R37" s="48"/>
    </row>
    <row r="38" spans="1:18" ht="30">
      <c r="A38" s="116">
        <v>42370</v>
      </c>
      <c r="B38" s="114" t="s">
        <v>212</v>
      </c>
      <c r="C38" s="114">
        <v>105</v>
      </c>
      <c r="D38" s="114">
        <v>32879</v>
      </c>
      <c r="E38" s="114" t="s">
        <v>218</v>
      </c>
      <c r="F38" s="114" t="s">
        <v>133</v>
      </c>
      <c r="G38" s="114">
        <v>2</v>
      </c>
      <c r="H38" s="114">
        <v>1</v>
      </c>
      <c r="I38" s="114">
        <v>1</v>
      </c>
      <c r="J38" s="122">
        <v>55.99</v>
      </c>
      <c r="K38" s="122">
        <v>55.99</v>
      </c>
      <c r="L38" s="122">
        <f t="shared" si="0"/>
        <v>55.99</v>
      </c>
      <c r="M38" s="114" t="s">
        <v>130</v>
      </c>
      <c r="N38" s="114" t="s">
        <v>214</v>
      </c>
      <c r="O38" s="115">
        <v>42563</v>
      </c>
      <c r="P38" t="s">
        <v>113</v>
      </c>
      <c r="R38" s="48"/>
    </row>
    <row r="39" spans="1:16" ht="30">
      <c r="A39" s="116">
        <v>42370</v>
      </c>
      <c r="B39" s="114" t="s">
        <v>212</v>
      </c>
      <c r="C39" s="114">
        <v>111</v>
      </c>
      <c r="D39" s="114">
        <v>67337</v>
      </c>
      <c r="E39" s="114" t="s">
        <v>219</v>
      </c>
      <c r="F39" s="114" t="s">
        <v>133</v>
      </c>
      <c r="G39" s="114">
        <v>2</v>
      </c>
      <c r="H39" s="114">
        <v>1</v>
      </c>
      <c r="I39" s="114">
        <v>1</v>
      </c>
      <c r="J39" s="122">
        <v>67.29</v>
      </c>
      <c r="K39" s="122">
        <v>67.29</v>
      </c>
      <c r="L39" s="122">
        <f t="shared" si="0"/>
        <v>67.29</v>
      </c>
      <c r="M39" s="114" t="s">
        <v>130</v>
      </c>
      <c r="N39" s="114" t="s">
        <v>214</v>
      </c>
      <c r="O39" s="115">
        <v>42563</v>
      </c>
      <c r="P39" t="s">
        <v>113</v>
      </c>
    </row>
    <row r="40" spans="1:18" ht="30">
      <c r="A40" s="116">
        <v>42370</v>
      </c>
      <c r="B40" s="114" t="s">
        <v>212</v>
      </c>
      <c r="C40" s="114">
        <v>130</v>
      </c>
      <c r="D40" s="114">
        <v>2917</v>
      </c>
      <c r="E40" s="114" t="s">
        <v>220</v>
      </c>
      <c r="F40" s="114" t="s">
        <v>216</v>
      </c>
      <c r="G40" s="114">
        <v>166</v>
      </c>
      <c r="H40" s="114">
        <v>13</v>
      </c>
      <c r="I40" s="114">
        <v>13</v>
      </c>
      <c r="J40" s="122">
        <v>15.34</v>
      </c>
      <c r="K40" s="122">
        <v>199.42</v>
      </c>
      <c r="L40" s="122">
        <f t="shared" si="0"/>
        <v>199.42</v>
      </c>
      <c r="M40" s="114" t="s">
        <v>130</v>
      </c>
      <c r="N40" s="114" t="s">
        <v>214</v>
      </c>
      <c r="O40" s="115">
        <v>42563</v>
      </c>
      <c r="P40" t="s">
        <v>113</v>
      </c>
      <c r="R40" s="48"/>
    </row>
    <row r="41" spans="1:16" ht="45">
      <c r="A41" s="116">
        <v>42370</v>
      </c>
      <c r="B41" s="114" t="s">
        <v>212</v>
      </c>
      <c r="C41" s="114">
        <v>133</v>
      </c>
      <c r="D41" s="114">
        <v>47234</v>
      </c>
      <c r="E41" s="114" t="s">
        <v>221</v>
      </c>
      <c r="F41" s="114" t="s">
        <v>129</v>
      </c>
      <c r="G41" s="114">
        <v>10</v>
      </c>
      <c r="H41" s="114">
        <v>5</v>
      </c>
      <c r="I41" s="114">
        <v>3</v>
      </c>
      <c r="J41" s="122">
        <v>172.82</v>
      </c>
      <c r="K41" s="122">
        <v>864.1</v>
      </c>
      <c r="L41" s="122">
        <f t="shared" si="0"/>
        <v>518.46</v>
      </c>
      <c r="M41" s="114" t="s">
        <v>130</v>
      </c>
      <c r="N41" s="114" t="s">
        <v>214</v>
      </c>
      <c r="O41" s="115">
        <v>42563</v>
      </c>
      <c r="P41" t="s">
        <v>113</v>
      </c>
    </row>
    <row r="42" spans="1:16" ht="30">
      <c r="A42" s="116">
        <v>42370</v>
      </c>
      <c r="B42" s="114" t="s">
        <v>212</v>
      </c>
      <c r="C42" s="114">
        <v>165</v>
      </c>
      <c r="D42" s="114">
        <v>47235</v>
      </c>
      <c r="E42" s="114" t="s">
        <v>222</v>
      </c>
      <c r="F42" s="114" t="s">
        <v>133</v>
      </c>
      <c r="G42" s="114">
        <v>16</v>
      </c>
      <c r="H42" s="114">
        <v>7</v>
      </c>
      <c r="I42" s="114">
        <v>5</v>
      </c>
      <c r="J42" s="122">
        <v>188.8</v>
      </c>
      <c r="K42" s="122">
        <v>1321.6</v>
      </c>
      <c r="L42" s="122">
        <f t="shared" si="0"/>
        <v>944</v>
      </c>
      <c r="M42" s="114" t="s">
        <v>130</v>
      </c>
      <c r="N42" s="114" t="s">
        <v>214</v>
      </c>
      <c r="O42" s="115">
        <v>42563</v>
      </c>
      <c r="P42" t="s">
        <v>113</v>
      </c>
    </row>
    <row r="43" spans="1:16" ht="30">
      <c r="A43" s="116">
        <v>42370</v>
      </c>
      <c r="B43" s="114" t="s">
        <v>212</v>
      </c>
      <c r="C43" s="114">
        <v>186</v>
      </c>
      <c r="D43" s="114">
        <v>3052</v>
      </c>
      <c r="E43" s="114" t="s">
        <v>223</v>
      </c>
      <c r="F43" s="114" t="s">
        <v>129</v>
      </c>
      <c r="G43" s="114">
        <v>28</v>
      </c>
      <c r="H43" s="114">
        <v>9</v>
      </c>
      <c r="I43" s="114">
        <v>5</v>
      </c>
      <c r="J43" s="122">
        <v>66</v>
      </c>
      <c r="K43" s="122">
        <v>594</v>
      </c>
      <c r="L43" s="122">
        <f t="shared" si="0"/>
        <v>330</v>
      </c>
      <c r="M43" s="114" t="s">
        <v>130</v>
      </c>
      <c r="N43" s="114" t="s">
        <v>214</v>
      </c>
      <c r="O43" s="115">
        <v>42563</v>
      </c>
      <c r="P43" t="s">
        <v>113</v>
      </c>
    </row>
    <row r="44" spans="1:16" ht="30">
      <c r="A44" s="116">
        <v>42370</v>
      </c>
      <c r="B44" s="114" t="s">
        <v>212</v>
      </c>
      <c r="C44" s="114">
        <v>344</v>
      </c>
      <c r="D44" s="114">
        <v>47238</v>
      </c>
      <c r="E44" s="114" t="s">
        <v>224</v>
      </c>
      <c r="F44" s="114" t="s">
        <v>133</v>
      </c>
      <c r="G44" s="114">
        <v>6</v>
      </c>
      <c r="H44" s="114">
        <v>3</v>
      </c>
      <c r="I44" s="114">
        <v>2</v>
      </c>
      <c r="J44" s="122">
        <v>89.99</v>
      </c>
      <c r="K44" s="122">
        <v>269.97</v>
      </c>
      <c r="L44" s="122">
        <f t="shared" si="0"/>
        <v>179.98</v>
      </c>
      <c r="M44" s="114" t="s">
        <v>130</v>
      </c>
      <c r="N44" s="114" t="s">
        <v>214</v>
      </c>
      <c r="O44" s="115">
        <v>42563</v>
      </c>
      <c r="P44" t="s">
        <v>113</v>
      </c>
    </row>
    <row r="45" spans="1:22" ht="30">
      <c r="A45" s="116">
        <v>42370</v>
      </c>
      <c r="B45" s="114" t="s">
        <v>212</v>
      </c>
      <c r="C45" s="114">
        <v>478</v>
      </c>
      <c r="D45" s="114">
        <v>2411</v>
      </c>
      <c r="E45" s="114" t="s">
        <v>225</v>
      </c>
      <c r="F45" s="114" t="s">
        <v>129</v>
      </c>
      <c r="G45" s="114">
        <v>16</v>
      </c>
      <c r="H45" s="114">
        <v>8</v>
      </c>
      <c r="I45" s="114">
        <v>5</v>
      </c>
      <c r="J45" s="122">
        <v>22.67</v>
      </c>
      <c r="K45" s="122">
        <v>181.36</v>
      </c>
      <c r="L45" s="122">
        <f t="shared" si="0"/>
        <v>113.35000000000001</v>
      </c>
      <c r="M45" s="114" t="s">
        <v>130</v>
      </c>
      <c r="N45" s="114" t="s">
        <v>214</v>
      </c>
      <c r="O45" s="115">
        <v>42563</v>
      </c>
      <c r="P45" t="s">
        <v>113</v>
      </c>
      <c r="V45" s="48"/>
    </row>
    <row r="46" spans="1:20" ht="30">
      <c r="A46" s="116">
        <v>42370</v>
      </c>
      <c r="B46" s="114" t="s">
        <v>212</v>
      </c>
      <c r="C46" s="114">
        <v>501</v>
      </c>
      <c r="D46" s="114">
        <v>66921</v>
      </c>
      <c r="E46" s="114" t="s">
        <v>226</v>
      </c>
      <c r="F46" s="114" t="s">
        <v>129</v>
      </c>
      <c r="G46" s="114">
        <v>14</v>
      </c>
      <c r="H46" s="114">
        <v>5</v>
      </c>
      <c r="I46" s="114">
        <v>3</v>
      </c>
      <c r="J46" s="122">
        <v>29.35</v>
      </c>
      <c r="K46" s="122">
        <v>146.75</v>
      </c>
      <c r="L46" s="122">
        <f t="shared" si="0"/>
        <v>88.05000000000001</v>
      </c>
      <c r="M46" s="114" t="s">
        <v>130</v>
      </c>
      <c r="N46" s="114" t="s">
        <v>214</v>
      </c>
      <c r="O46" s="115">
        <v>42563</v>
      </c>
      <c r="P46" t="s">
        <v>113</v>
      </c>
      <c r="T46" s="48"/>
    </row>
    <row r="47" spans="1:18" ht="30">
      <c r="A47" s="116">
        <v>42370</v>
      </c>
      <c r="B47" s="114" t="s">
        <v>212</v>
      </c>
      <c r="C47" s="114">
        <v>522</v>
      </c>
      <c r="D47" s="114">
        <v>47240</v>
      </c>
      <c r="E47" s="114" t="s">
        <v>227</v>
      </c>
      <c r="F47" s="114" t="s">
        <v>133</v>
      </c>
      <c r="G47" s="114">
        <v>2</v>
      </c>
      <c r="H47" s="114">
        <v>1</v>
      </c>
      <c r="I47" s="114">
        <v>1</v>
      </c>
      <c r="J47" s="122">
        <v>210</v>
      </c>
      <c r="K47" s="122">
        <v>210</v>
      </c>
      <c r="L47" s="122">
        <f t="shared" si="0"/>
        <v>210</v>
      </c>
      <c r="M47" s="114" t="s">
        <v>130</v>
      </c>
      <c r="N47" s="114" t="s">
        <v>214</v>
      </c>
      <c r="O47" s="115">
        <v>42563</v>
      </c>
      <c r="P47" t="s">
        <v>113</v>
      </c>
      <c r="R47" s="48"/>
    </row>
    <row r="48" spans="1:16" ht="30">
      <c r="A48" s="116">
        <v>42370</v>
      </c>
      <c r="B48" s="114" t="s">
        <v>212</v>
      </c>
      <c r="C48" s="114">
        <v>558</v>
      </c>
      <c r="D48" s="114">
        <v>5287</v>
      </c>
      <c r="E48" s="114" t="s">
        <v>228</v>
      </c>
      <c r="F48" s="114" t="s">
        <v>129</v>
      </c>
      <c r="G48" s="114">
        <v>6</v>
      </c>
      <c r="H48" s="114">
        <v>3</v>
      </c>
      <c r="I48" s="114">
        <v>1</v>
      </c>
      <c r="J48" s="122">
        <v>298.98</v>
      </c>
      <c r="K48" s="122">
        <v>896.94</v>
      </c>
      <c r="L48" s="122">
        <f t="shared" si="0"/>
        <v>298.98</v>
      </c>
      <c r="M48" s="114" t="s">
        <v>130</v>
      </c>
      <c r="N48" s="114" t="s">
        <v>214</v>
      </c>
      <c r="O48" s="115">
        <v>42563</v>
      </c>
      <c r="P48" t="s">
        <v>113</v>
      </c>
    </row>
    <row r="49" spans="1:16" ht="30">
      <c r="A49" s="116">
        <v>42370</v>
      </c>
      <c r="B49" s="114" t="s">
        <v>212</v>
      </c>
      <c r="C49" s="114">
        <v>700</v>
      </c>
      <c r="D49" s="114">
        <v>48044</v>
      </c>
      <c r="E49" s="114" t="s">
        <v>229</v>
      </c>
      <c r="F49" s="114" t="s">
        <v>133</v>
      </c>
      <c r="G49" s="114">
        <v>4</v>
      </c>
      <c r="H49" s="114">
        <v>2</v>
      </c>
      <c r="I49" s="114">
        <v>1</v>
      </c>
      <c r="J49" s="122">
        <v>121.57</v>
      </c>
      <c r="K49" s="122">
        <v>243.14</v>
      </c>
      <c r="L49" s="122">
        <f t="shared" si="0"/>
        <v>121.57</v>
      </c>
      <c r="M49" s="114" t="s">
        <v>130</v>
      </c>
      <c r="N49" s="114" t="s">
        <v>214</v>
      </c>
      <c r="O49" s="115">
        <v>42563</v>
      </c>
      <c r="P49" t="s">
        <v>113</v>
      </c>
    </row>
    <row r="50" spans="1:16" ht="30">
      <c r="A50" s="116">
        <v>42370</v>
      </c>
      <c r="B50" s="114" t="s">
        <v>212</v>
      </c>
      <c r="C50" s="114">
        <v>708</v>
      </c>
      <c r="D50" s="114">
        <v>7021</v>
      </c>
      <c r="E50" s="114" t="s">
        <v>230</v>
      </c>
      <c r="F50" s="114" t="s">
        <v>129</v>
      </c>
      <c r="G50" s="114">
        <v>10</v>
      </c>
      <c r="H50" s="114">
        <v>5</v>
      </c>
      <c r="I50" s="114">
        <v>3</v>
      </c>
      <c r="J50" s="122">
        <v>35.39</v>
      </c>
      <c r="K50" s="122">
        <v>176.95</v>
      </c>
      <c r="L50" s="122">
        <f t="shared" si="0"/>
        <v>106.17</v>
      </c>
      <c r="M50" s="114" t="s">
        <v>130</v>
      </c>
      <c r="N50" s="114" t="s">
        <v>214</v>
      </c>
      <c r="O50" s="115">
        <v>42563</v>
      </c>
      <c r="P50" t="s">
        <v>113</v>
      </c>
    </row>
    <row r="51" spans="1:16" ht="30">
      <c r="A51" s="116">
        <v>42370</v>
      </c>
      <c r="B51" s="114" t="s">
        <v>212</v>
      </c>
      <c r="C51" s="114">
        <v>709</v>
      </c>
      <c r="D51" s="114">
        <v>61759</v>
      </c>
      <c r="E51" s="114" t="s">
        <v>231</v>
      </c>
      <c r="F51" s="114" t="s">
        <v>129</v>
      </c>
      <c r="G51" s="114">
        <v>2</v>
      </c>
      <c r="H51" s="114">
        <v>1</v>
      </c>
      <c r="I51" s="114">
        <v>1</v>
      </c>
      <c r="J51" s="122">
        <v>279.99</v>
      </c>
      <c r="K51" s="122">
        <v>279.99</v>
      </c>
      <c r="L51" s="122">
        <f t="shared" si="0"/>
        <v>279.99</v>
      </c>
      <c r="M51" s="114" t="s">
        <v>130</v>
      </c>
      <c r="N51" s="114" t="s">
        <v>214</v>
      </c>
      <c r="O51" s="115">
        <v>42563</v>
      </c>
      <c r="P51" t="s">
        <v>113</v>
      </c>
    </row>
    <row r="52" spans="1:16" ht="30">
      <c r="A52" s="116">
        <v>42370</v>
      </c>
      <c r="B52" s="114" t="s">
        <v>212</v>
      </c>
      <c r="C52" s="114">
        <v>868</v>
      </c>
      <c r="D52" s="114">
        <v>47146</v>
      </c>
      <c r="E52" s="114" t="s">
        <v>135</v>
      </c>
      <c r="F52" s="114" t="s">
        <v>133</v>
      </c>
      <c r="G52" s="114">
        <v>18</v>
      </c>
      <c r="H52" s="114">
        <v>9</v>
      </c>
      <c r="I52" s="114">
        <v>9</v>
      </c>
      <c r="J52" s="122">
        <v>56.44</v>
      </c>
      <c r="K52" s="122">
        <v>507.96</v>
      </c>
      <c r="L52" s="122">
        <f t="shared" si="0"/>
        <v>507.96</v>
      </c>
      <c r="M52" s="114" t="s">
        <v>130</v>
      </c>
      <c r="N52" s="114" t="s">
        <v>214</v>
      </c>
      <c r="O52" s="115">
        <v>42563</v>
      </c>
      <c r="P52" t="s">
        <v>113</v>
      </c>
    </row>
    <row r="53" spans="1:16" ht="30">
      <c r="A53" s="116">
        <v>42370</v>
      </c>
      <c r="B53" s="114" t="s">
        <v>212</v>
      </c>
      <c r="C53" s="114">
        <v>871</v>
      </c>
      <c r="D53" s="114">
        <v>61095</v>
      </c>
      <c r="E53" s="114" t="s">
        <v>232</v>
      </c>
      <c r="F53" s="114" t="s">
        <v>37</v>
      </c>
      <c r="G53" s="114">
        <v>6</v>
      </c>
      <c r="H53" s="114">
        <v>3</v>
      </c>
      <c r="I53" s="114">
        <v>3</v>
      </c>
      <c r="J53" s="122">
        <v>89.99</v>
      </c>
      <c r="K53" s="122">
        <v>269.97</v>
      </c>
      <c r="L53" s="122">
        <f t="shared" si="0"/>
        <v>269.96999999999997</v>
      </c>
      <c r="M53" s="114" t="s">
        <v>130</v>
      </c>
      <c r="N53" s="114" t="s">
        <v>214</v>
      </c>
      <c r="O53" s="115">
        <v>42563</v>
      </c>
      <c r="P53" t="s">
        <v>113</v>
      </c>
    </row>
    <row r="54" spans="1:16" ht="30">
      <c r="A54" s="116">
        <v>42370</v>
      </c>
      <c r="B54" s="114" t="s">
        <v>212</v>
      </c>
      <c r="C54" s="114">
        <v>892</v>
      </c>
      <c r="D54" s="114">
        <v>5454</v>
      </c>
      <c r="E54" s="114" t="s">
        <v>233</v>
      </c>
      <c r="F54" s="114" t="s">
        <v>129</v>
      </c>
      <c r="G54" s="114">
        <v>12</v>
      </c>
      <c r="H54" s="114">
        <v>5</v>
      </c>
      <c r="I54" s="114">
        <v>5</v>
      </c>
      <c r="J54" s="122">
        <v>70.99</v>
      </c>
      <c r="K54" s="122">
        <v>354.95</v>
      </c>
      <c r="L54" s="122">
        <f t="shared" si="0"/>
        <v>354.95</v>
      </c>
      <c r="M54" s="114" t="s">
        <v>130</v>
      </c>
      <c r="N54" s="114" t="s">
        <v>214</v>
      </c>
      <c r="O54" s="115">
        <v>42563</v>
      </c>
      <c r="P54" t="s">
        <v>113</v>
      </c>
    </row>
    <row r="55" spans="1:16" ht="30">
      <c r="A55" s="116">
        <v>42370</v>
      </c>
      <c r="B55" s="114" t="s">
        <v>212</v>
      </c>
      <c r="C55" s="114">
        <v>894</v>
      </c>
      <c r="D55" s="114">
        <v>14746</v>
      </c>
      <c r="E55" s="114" t="s">
        <v>234</v>
      </c>
      <c r="F55" s="114" t="s">
        <v>129</v>
      </c>
      <c r="G55" s="114">
        <v>8</v>
      </c>
      <c r="H55" s="114">
        <v>3</v>
      </c>
      <c r="I55" s="114">
        <v>3</v>
      </c>
      <c r="J55" s="122">
        <v>104.6</v>
      </c>
      <c r="K55" s="122">
        <v>313.8</v>
      </c>
      <c r="L55" s="122">
        <f t="shared" si="0"/>
        <v>313.79999999999995</v>
      </c>
      <c r="M55" s="114" t="s">
        <v>130</v>
      </c>
      <c r="N55" s="114" t="s">
        <v>214</v>
      </c>
      <c r="O55" s="115">
        <v>42563</v>
      </c>
      <c r="P55" t="s">
        <v>113</v>
      </c>
    </row>
    <row r="56" spans="1:20" ht="30">
      <c r="A56" s="116">
        <v>42370</v>
      </c>
      <c r="B56" s="114" t="s">
        <v>235</v>
      </c>
      <c r="C56" s="114">
        <v>18</v>
      </c>
      <c r="D56" s="114">
        <v>66948</v>
      </c>
      <c r="E56" s="114" t="s">
        <v>236</v>
      </c>
      <c r="F56" s="114" t="s">
        <v>133</v>
      </c>
      <c r="G56" s="114">
        <v>16</v>
      </c>
      <c r="H56" s="114">
        <v>8</v>
      </c>
      <c r="I56" s="114">
        <v>4</v>
      </c>
      <c r="J56" s="122">
        <v>95.98</v>
      </c>
      <c r="K56" s="122">
        <v>767.84</v>
      </c>
      <c r="L56" s="122">
        <f t="shared" si="0"/>
        <v>383.92</v>
      </c>
      <c r="M56" s="114" t="s">
        <v>130</v>
      </c>
      <c r="N56" s="114" t="s">
        <v>237</v>
      </c>
      <c r="O56" s="115">
        <v>42563</v>
      </c>
      <c r="P56" t="s">
        <v>113</v>
      </c>
      <c r="T56" s="48"/>
    </row>
    <row r="57" spans="1:16" ht="30">
      <c r="A57" s="116">
        <v>42370</v>
      </c>
      <c r="B57" s="114" t="s">
        <v>235</v>
      </c>
      <c r="C57" s="114">
        <v>19</v>
      </c>
      <c r="D57" s="114">
        <v>32746</v>
      </c>
      <c r="E57" s="114" t="s">
        <v>238</v>
      </c>
      <c r="F57" s="114" t="s">
        <v>239</v>
      </c>
      <c r="G57" s="114">
        <v>2</v>
      </c>
      <c r="H57" s="114">
        <v>1</v>
      </c>
      <c r="I57" s="114">
        <v>1</v>
      </c>
      <c r="J57" s="122">
        <v>138.91</v>
      </c>
      <c r="K57" s="122">
        <v>138.91</v>
      </c>
      <c r="L57" s="122">
        <f t="shared" si="0"/>
        <v>138.91</v>
      </c>
      <c r="M57" s="114" t="s">
        <v>130</v>
      </c>
      <c r="N57" s="114" t="s">
        <v>237</v>
      </c>
      <c r="O57" s="115">
        <v>42563</v>
      </c>
      <c r="P57" t="s">
        <v>113</v>
      </c>
    </row>
    <row r="58" spans="1:16" ht="30">
      <c r="A58" s="116">
        <v>42370</v>
      </c>
      <c r="B58" s="114" t="s">
        <v>235</v>
      </c>
      <c r="C58" s="114">
        <v>27</v>
      </c>
      <c r="D58" s="114">
        <v>1401</v>
      </c>
      <c r="E58" s="114" t="s">
        <v>240</v>
      </c>
      <c r="F58" s="114" t="s">
        <v>216</v>
      </c>
      <c r="G58" s="114">
        <v>392</v>
      </c>
      <c r="H58" s="114">
        <v>65</v>
      </c>
      <c r="I58" s="114">
        <v>63</v>
      </c>
      <c r="J58" s="122">
        <v>18.46</v>
      </c>
      <c r="K58" s="122">
        <v>1199.9</v>
      </c>
      <c r="L58" s="122">
        <f t="shared" si="0"/>
        <v>1162.98</v>
      </c>
      <c r="M58" s="114" t="s">
        <v>130</v>
      </c>
      <c r="N58" s="114" t="s">
        <v>237</v>
      </c>
      <c r="O58" s="115">
        <v>42563</v>
      </c>
      <c r="P58" t="s">
        <v>113</v>
      </c>
    </row>
    <row r="59" spans="1:16" ht="45">
      <c r="A59" s="116">
        <v>42370</v>
      </c>
      <c r="B59" s="114" t="s">
        <v>235</v>
      </c>
      <c r="C59" s="114">
        <v>235</v>
      </c>
      <c r="D59" s="114">
        <v>47237</v>
      </c>
      <c r="E59" s="114" t="s">
        <v>241</v>
      </c>
      <c r="F59" s="114" t="s">
        <v>133</v>
      </c>
      <c r="G59" s="114">
        <v>32</v>
      </c>
      <c r="H59" s="114">
        <v>15</v>
      </c>
      <c r="I59" s="114">
        <v>13</v>
      </c>
      <c r="J59" s="122">
        <v>15.68</v>
      </c>
      <c r="K59" s="122">
        <v>235.2</v>
      </c>
      <c r="L59" s="122">
        <f t="shared" si="0"/>
        <v>203.84</v>
      </c>
      <c r="M59" s="114" t="s">
        <v>130</v>
      </c>
      <c r="N59" s="114" t="s">
        <v>237</v>
      </c>
      <c r="O59" s="115">
        <v>42563</v>
      </c>
      <c r="P59" t="s">
        <v>113</v>
      </c>
    </row>
    <row r="60" spans="1:16" ht="30">
      <c r="A60" s="116">
        <v>42370</v>
      </c>
      <c r="B60" s="114" t="s">
        <v>235</v>
      </c>
      <c r="C60" s="114">
        <v>288</v>
      </c>
      <c r="D60" s="114">
        <v>1460</v>
      </c>
      <c r="E60" s="114" t="s">
        <v>242</v>
      </c>
      <c r="F60" s="114" t="s">
        <v>129</v>
      </c>
      <c r="G60" s="114">
        <v>106</v>
      </c>
      <c r="H60" s="114">
        <v>7</v>
      </c>
      <c r="I60" s="114">
        <v>7</v>
      </c>
      <c r="J60" s="122">
        <v>10.47</v>
      </c>
      <c r="K60" s="122">
        <v>73.29</v>
      </c>
      <c r="L60" s="122">
        <f t="shared" si="0"/>
        <v>73.29</v>
      </c>
      <c r="M60" s="114" t="s">
        <v>130</v>
      </c>
      <c r="N60" s="114" t="s">
        <v>237</v>
      </c>
      <c r="O60" s="115">
        <v>42563</v>
      </c>
      <c r="P60" t="s">
        <v>113</v>
      </c>
    </row>
    <row r="61" spans="1:16" ht="30">
      <c r="A61" s="116">
        <v>42370</v>
      </c>
      <c r="B61" s="114" t="s">
        <v>235</v>
      </c>
      <c r="C61" s="114">
        <v>291</v>
      </c>
      <c r="D61" s="114">
        <v>44934</v>
      </c>
      <c r="E61" s="114" t="s">
        <v>243</v>
      </c>
      <c r="F61" s="114" t="s">
        <v>129</v>
      </c>
      <c r="G61" s="114">
        <v>8</v>
      </c>
      <c r="H61" s="114">
        <v>3</v>
      </c>
      <c r="I61" s="114">
        <v>2</v>
      </c>
      <c r="J61" s="122">
        <v>53.85</v>
      </c>
      <c r="K61" s="122">
        <v>161.55</v>
      </c>
      <c r="L61" s="122">
        <f t="shared" si="0"/>
        <v>107.7</v>
      </c>
      <c r="M61" s="114" t="s">
        <v>130</v>
      </c>
      <c r="N61" s="114" t="s">
        <v>237</v>
      </c>
      <c r="O61" s="115">
        <v>42563</v>
      </c>
      <c r="P61" t="s">
        <v>113</v>
      </c>
    </row>
    <row r="62" spans="1:16" ht="30">
      <c r="A62" s="116">
        <v>42370</v>
      </c>
      <c r="B62" s="114" t="s">
        <v>235</v>
      </c>
      <c r="C62" s="114">
        <v>335</v>
      </c>
      <c r="D62" s="114">
        <v>7260</v>
      </c>
      <c r="E62" s="114" t="s">
        <v>244</v>
      </c>
      <c r="F62" s="114" t="s">
        <v>216</v>
      </c>
      <c r="G62" s="114">
        <v>14</v>
      </c>
      <c r="H62" s="114">
        <v>7</v>
      </c>
      <c r="I62" s="114">
        <v>5</v>
      </c>
      <c r="J62" s="122">
        <v>30</v>
      </c>
      <c r="K62" s="122">
        <v>210</v>
      </c>
      <c r="L62" s="122">
        <f t="shared" si="0"/>
        <v>150</v>
      </c>
      <c r="M62" s="114" t="s">
        <v>130</v>
      </c>
      <c r="N62" s="114" t="s">
        <v>237</v>
      </c>
      <c r="O62" s="115">
        <v>42563</v>
      </c>
      <c r="P62" t="s">
        <v>113</v>
      </c>
    </row>
    <row r="63" spans="1:16" ht="30">
      <c r="A63" s="116">
        <v>42370</v>
      </c>
      <c r="B63" s="114" t="s">
        <v>235</v>
      </c>
      <c r="C63" s="114">
        <v>399</v>
      </c>
      <c r="D63" s="114">
        <v>44852</v>
      </c>
      <c r="E63" s="114" t="s">
        <v>245</v>
      </c>
      <c r="F63" s="114" t="s">
        <v>133</v>
      </c>
      <c r="G63" s="114">
        <v>8</v>
      </c>
      <c r="H63" s="114">
        <v>2</v>
      </c>
      <c r="I63" s="114">
        <v>2</v>
      </c>
      <c r="J63" s="122">
        <v>94.5</v>
      </c>
      <c r="K63" s="122">
        <v>189</v>
      </c>
      <c r="L63" s="122">
        <f t="shared" si="0"/>
        <v>189</v>
      </c>
      <c r="M63" s="114" t="s">
        <v>130</v>
      </c>
      <c r="N63" s="114" t="s">
        <v>237</v>
      </c>
      <c r="O63" s="115">
        <v>42563</v>
      </c>
      <c r="P63" t="s">
        <v>113</v>
      </c>
    </row>
    <row r="64" spans="1:16" ht="30">
      <c r="A64" s="116">
        <v>42370</v>
      </c>
      <c r="B64" s="114" t="s">
        <v>235</v>
      </c>
      <c r="C64" s="114">
        <v>438</v>
      </c>
      <c r="D64" s="114">
        <v>47491</v>
      </c>
      <c r="E64" s="114" t="s">
        <v>246</v>
      </c>
      <c r="F64" s="114" t="s">
        <v>216</v>
      </c>
      <c r="G64" s="114">
        <v>262</v>
      </c>
      <c r="H64" s="114">
        <v>15</v>
      </c>
      <c r="I64" s="114">
        <v>15</v>
      </c>
      <c r="J64" s="122">
        <v>58.25</v>
      </c>
      <c r="K64" s="122">
        <v>873.75</v>
      </c>
      <c r="L64" s="122">
        <f t="shared" si="0"/>
        <v>873.75</v>
      </c>
      <c r="M64" s="114" t="s">
        <v>130</v>
      </c>
      <c r="N64" s="114" t="s">
        <v>237</v>
      </c>
      <c r="O64" s="115">
        <v>42563</v>
      </c>
      <c r="P64" t="s">
        <v>113</v>
      </c>
    </row>
    <row r="65" spans="1:16" ht="30">
      <c r="A65" s="116">
        <v>42370</v>
      </c>
      <c r="B65" s="114" t="s">
        <v>235</v>
      </c>
      <c r="C65" s="114">
        <v>494</v>
      </c>
      <c r="D65" s="114">
        <v>66950</v>
      </c>
      <c r="E65" s="114" t="s">
        <v>247</v>
      </c>
      <c r="F65" s="114" t="s">
        <v>133</v>
      </c>
      <c r="G65" s="114">
        <v>10</v>
      </c>
      <c r="H65" s="114">
        <v>5</v>
      </c>
      <c r="I65" s="114">
        <v>2</v>
      </c>
      <c r="J65" s="122">
        <v>47.97</v>
      </c>
      <c r="K65" s="122">
        <v>239.85</v>
      </c>
      <c r="L65" s="122">
        <f t="shared" si="0"/>
        <v>95.94</v>
      </c>
      <c r="M65" s="114" t="s">
        <v>130</v>
      </c>
      <c r="N65" s="114" t="s">
        <v>237</v>
      </c>
      <c r="O65" s="115">
        <v>42563</v>
      </c>
      <c r="P65" t="s">
        <v>113</v>
      </c>
    </row>
    <row r="66" spans="1:16" ht="30">
      <c r="A66" s="116">
        <v>42370</v>
      </c>
      <c r="B66" s="114" t="s">
        <v>235</v>
      </c>
      <c r="C66" s="114">
        <v>500</v>
      </c>
      <c r="D66" s="114">
        <v>21783</v>
      </c>
      <c r="E66" s="114" t="s">
        <v>248</v>
      </c>
      <c r="F66" s="114" t="s">
        <v>129</v>
      </c>
      <c r="G66" s="114">
        <v>26</v>
      </c>
      <c r="H66" s="114">
        <v>9</v>
      </c>
      <c r="I66" s="114">
        <v>2</v>
      </c>
      <c r="J66" s="122">
        <v>25</v>
      </c>
      <c r="K66" s="122">
        <v>225</v>
      </c>
      <c r="L66" s="122">
        <f aca="true" t="shared" si="1" ref="L66:L129">I66*J66</f>
        <v>50</v>
      </c>
      <c r="M66" s="114" t="s">
        <v>130</v>
      </c>
      <c r="N66" s="114" t="s">
        <v>237</v>
      </c>
      <c r="O66" s="115">
        <v>42563</v>
      </c>
      <c r="P66" t="s">
        <v>113</v>
      </c>
    </row>
    <row r="67" spans="1:16" ht="30">
      <c r="A67" s="116">
        <v>42370</v>
      </c>
      <c r="B67" s="114" t="s">
        <v>235</v>
      </c>
      <c r="C67" s="114">
        <v>537</v>
      </c>
      <c r="D67" s="114">
        <v>9663</v>
      </c>
      <c r="E67" s="114" t="s">
        <v>249</v>
      </c>
      <c r="F67" s="114" t="s">
        <v>216</v>
      </c>
      <c r="G67" s="114">
        <v>50</v>
      </c>
      <c r="H67" s="114">
        <v>23</v>
      </c>
      <c r="I67" s="114">
        <v>23</v>
      </c>
      <c r="J67" s="122">
        <v>25.69</v>
      </c>
      <c r="K67" s="122">
        <v>590.87</v>
      </c>
      <c r="L67" s="122">
        <f t="shared" si="1"/>
        <v>590.87</v>
      </c>
      <c r="M67" s="114" t="s">
        <v>130</v>
      </c>
      <c r="N67" s="114" t="s">
        <v>237</v>
      </c>
      <c r="O67" s="115">
        <v>42563</v>
      </c>
      <c r="P67" t="s">
        <v>113</v>
      </c>
    </row>
    <row r="68" spans="1:16" ht="30">
      <c r="A68" s="116">
        <v>42370</v>
      </c>
      <c r="B68" s="114" t="s">
        <v>235</v>
      </c>
      <c r="C68" s="114">
        <v>538</v>
      </c>
      <c r="D68" s="114">
        <v>66951</v>
      </c>
      <c r="E68" s="114" t="s">
        <v>250</v>
      </c>
      <c r="F68" s="114" t="s">
        <v>133</v>
      </c>
      <c r="G68" s="114">
        <v>16</v>
      </c>
      <c r="H68" s="114">
        <v>8</v>
      </c>
      <c r="I68" s="114">
        <v>2</v>
      </c>
      <c r="J68" s="122">
        <v>68.99</v>
      </c>
      <c r="K68" s="122">
        <v>551.92</v>
      </c>
      <c r="L68" s="122">
        <f t="shared" si="1"/>
        <v>137.98</v>
      </c>
      <c r="M68" s="114" t="s">
        <v>130</v>
      </c>
      <c r="N68" s="114" t="s">
        <v>237</v>
      </c>
      <c r="O68" s="115">
        <v>42563</v>
      </c>
      <c r="P68" t="s">
        <v>113</v>
      </c>
    </row>
    <row r="69" spans="1:16" ht="30">
      <c r="A69" s="116">
        <v>42370</v>
      </c>
      <c r="B69" s="114" t="s">
        <v>235</v>
      </c>
      <c r="C69" s="114">
        <v>547</v>
      </c>
      <c r="D69" s="114">
        <v>26752</v>
      </c>
      <c r="E69" s="114" t="s">
        <v>251</v>
      </c>
      <c r="F69" s="114" t="s">
        <v>129</v>
      </c>
      <c r="G69" s="114">
        <v>12</v>
      </c>
      <c r="H69" s="114">
        <v>4</v>
      </c>
      <c r="I69" s="114">
        <v>2</v>
      </c>
      <c r="J69" s="122">
        <v>40.86</v>
      </c>
      <c r="K69" s="122">
        <v>163.44</v>
      </c>
      <c r="L69" s="122">
        <f t="shared" si="1"/>
        <v>81.72</v>
      </c>
      <c r="M69" s="114" t="s">
        <v>130</v>
      </c>
      <c r="N69" s="114" t="s">
        <v>237</v>
      </c>
      <c r="O69" s="115">
        <v>42563</v>
      </c>
      <c r="P69" t="s">
        <v>113</v>
      </c>
    </row>
    <row r="70" spans="1:16" ht="30">
      <c r="A70" s="116">
        <v>42370</v>
      </c>
      <c r="B70" s="114" t="s">
        <v>235</v>
      </c>
      <c r="C70" s="114">
        <v>559</v>
      </c>
      <c r="D70" s="114">
        <v>1419</v>
      </c>
      <c r="E70" s="114" t="s">
        <v>252</v>
      </c>
      <c r="F70" s="114" t="s">
        <v>129</v>
      </c>
      <c r="G70" s="114">
        <v>14</v>
      </c>
      <c r="H70" s="114">
        <v>3</v>
      </c>
      <c r="I70" s="114">
        <v>2</v>
      </c>
      <c r="J70" s="122">
        <v>309.16</v>
      </c>
      <c r="K70" s="122">
        <v>927.48</v>
      </c>
      <c r="L70" s="122">
        <f t="shared" si="1"/>
        <v>618.32</v>
      </c>
      <c r="M70" s="114" t="s">
        <v>130</v>
      </c>
      <c r="N70" s="114" t="s">
        <v>237</v>
      </c>
      <c r="O70" s="115">
        <v>42563</v>
      </c>
      <c r="P70" t="s">
        <v>113</v>
      </c>
    </row>
    <row r="71" spans="1:16" ht="30">
      <c r="A71" s="116">
        <v>42370</v>
      </c>
      <c r="B71" s="114" t="s">
        <v>235</v>
      </c>
      <c r="C71" s="114">
        <v>563</v>
      </c>
      <c r="D71" s="114">
        <v>5289</v>
      </c>
      <c r="E71" s="114" t="s">
        <v>253</v>
      </c>
      <c r="F71" s="114" t="s">
        <v>216</v>
      </c>
      <c r="G71" s="114">
        <v>2</v>
      </c>
      <c r="H71" s="114">
        <v>1</v>
      </c>
      <c r="I71" s="114">
        <v>1</v>
      </c>
      <c r="J71" s="122">
        <v>24.54</v>
      </c>
      <c r="K71" s="122">
        <v>24.54</v>
      </c>
      <c r="L71" s="122">
        <f t="shared" si="1"/>
        <v>24.54</v>
      </c>
      <c r="M71" s="114" t="s">
        <v>130</v>
      </c>
      <c r="N71" s="114" t="s">
        <v>237</v>
      </c>
      <c r="O71" s="115">
        <v>42563</v>
      </c>
      <c r="P71" t="s">
        <v>113</v>
      </c>
    </row>
    <row r="72" spans="1:16" ht="30">
      <c r="A72" s="116">
        <v>42370</v>
      </c>
      <c r="B72" s="114" t="s">
        <v>235</v>
      </c>
      <c r="C72" s="114">
        <v>706</v>
      </c>
      <c r="D72" s="114">
        <v>61754</v>
      </c>
      <c r="E72" s="114" t="s">
        <v>254</v>
      </c>
      <c r="F72" s="114" t="s">
        <v>129</v>
      </c>
      <c r="G72" s="114">
        <v>8</v>
      </c>
      <c r="H72" s="114">
        <v>2</v>
      </c>
      <c r="I72" s="114">
        <v>2</v>
      </c>
      <c r="J72" s="122">
        <v>134.03</v>
      </c>
      <c r="K72" s="122">
        <v>268.06</v>
      </c>
      <c r="L72" s="122">
        <f t="shared" si="1"/>
        <v>268.06</v>
      </c>
      <c r="M72" s="114" t="s">
        <v>130</v>
      </c>
      <c r="N72" s="114" t="s">
        <v>237</v>
      </c>
      <c r="O72" s="115">
        <v>42563</v>
      </c>
      <c r="P72" t="s">
        <v>113</v>
      </c>
    </row>
    <row r="73" spans="1:16" ht="30">
      <c r="A73" s="116">
        <v>42370</v>
      </c>
      <c r="B73" s="114" t="s">
        <v>235</v>
      </c>
      <c r="C73" s="114">
        <v>712</v>
      </c>
      <c r="D73" s="114">
        <v>61629</v>
      </c>
      <c r="E73" s="114" t="s">
        <v>134</v>
      </c>
      <c r="F73" s="114" t="s">
        <v>133</v>
      </c>
      <c r="G73" s="114">
        <v>2</v>
      </c>
      <c r="H73" s="114">
        <v>1</v>
      </c>
      <c r="I73" s="114">
        <v>1</v>
      </c>
      <c r="J73" s="122">
        <v>129.64</v>
      </c>
      <c r="K73" s="122">
        <v>129.64</v>
      </c>
      <c r="L73" s="122">
        <f t="shared" si="1"/>
        <v>129.64</v>
      </c>
      <c r="M73" s="114" t="s">
        <v>130</v>
      </c>
      <c r="N73" s="114" t="s">
        <v>237</v>
      </c>
      <c r="O73" s="115">
        <v>42563</v>
      </c>
      <c r="P73" t="s">
        <v>113</v>
      </c>
    </row>
    <row r="74" spans="1:16" ht="30">
      <c r="A74" s="116">
        <v>42370</v>
      </c>
      <c r="B74" s="114" t="s">
        <v>235</v>
      </c>
      <c r="C74" s="114">
        <v>770</v>
      </c>
      <c r="D74" s="114">
        <v>48673</v>
      </c>
      <c r="E74" s="114" t="s">
        <v>255</v>
      </c>
      <c r="F74" s="114" t="s">
        <v>133</v>
      </c>
      <c r="G74" s="114">
        <v>2</v>
      </c>
      <c r="H74" s="114">
        <v>1</v>
      </c>
      <c r="I74" s="114">
        <v>1</v>
      </c>
      <c r="J74" s="122">
        <v>500</v>
      </c>
      <c r="K74" s="122">
        <v>500</v>
      </c>
      <c r="L74" s="122">
        <f t="shared" si="1"/>
        <v>500</v>
      </c>
      <c r="M74" s="114" t="s">
        <v>130</v>
      </c>
      <c r="N74" s="114" t="s">
        <v>237</v>
      </c>
      <c r="O74" s="115">
        <v>42563</v>
      </c>
      <c r="P74" t="s">
        <v>113</v>
      </c>
    </row>
    <row r="75" spans="1:16" ht="30">
      <c r="A75" s="116">
        <v>42370</v>
      </c>
      <c r="B75" s="114" t="s">
        <v>235</v>
      </c>
      <c r="C75" s="114">
        <v>876</v>
      </c>
      <c r="D75" s="114">
        <v>27285</v>
      </c>
      <c r="E75" s="114" t="s">
        <v>256</v>
      </c>
      <c r="F75" s="114" t="s">
        <v>129</v>
      </c>
      <c r="G75" s="114">
        <v>10</v>
      </c>
      <c r="H75" s="114">
        <v>4</v>
      </c>
      <c r="I75" s="114">
        <v>4</v>
      </c>
      <c r="J75" s="122">
        <v>29.61</v>
      </c>
      <c r="K75" s="122">
        <v>118.44</v>
      </c>
      <c r="L75" s="122">
        <f t="shared" si="1"/>
        <v>118.44</v>
      </c>
      <c r="M75" s="114" t="s">
        <v>130</v>
      </c>
      <c r="N75" s="114" t="s">
        <v>237</v>
      </c>
      <c r="O75" s="115">
        <v>42563</v>
      </c>
      <c r="P75" t="s">
        <v>113</v>
      </c>
    </row>
    <row r="76" spans="1:16" ht="30">
      <c r="A76" s="116">
        <v>42370</v>
      </c>
      <c r="B76" s="114" t="s">
        <v>235</v>
      </c>
      <c r="C76" s="114">
        <v>903</v>
      </c>
      <c r="D76" s="114">
        <v>3100</v>
      </c>
      <c r="E76" s="114" t="s">
        <v>257</v>
      </c>
      <c r="F76" s="114" t="s">
        <v>216</v>
      </c>
      <c r="G76" s="114">
        <v>16</v>
      </c>
      <c r="H76" s="114">
        <v>8</v>
      </c>
      <c r="I76" s="114">
        <v>8</v>
      </c>
      <c r="J76" s="122">
        <v>32.61</v>
      </c>
      <c r="K76" s="122">
        <v>260.88</v>
      </c>
      <c r="L76" s="122">
        <f t="shared" si="1"/>
        <v>260.88</v>
      </c>
      <c r="M76" s="114" t="s">
        <v>130</v>
      </c>
      <c r="N76" s="114" t="s">
        <v>237</v>
      </c>
      <c r="O76" s="115">
        <v>42563</v>
      </c>
      <c r="P76" t="s">
        <v>113</v>
      </c>
    </row>
    <row r="77" spans="1:16" ht="30">
      <c r="A77" s="116">
        <v>42401</v>
      </c>
      <c r="B77" s="114" t="s">
        <v>172</v>
      </c>
      <c r="C77" s="114">
        <v>187</v>
      </c>
      <c r="D77" s="114">
        <v>5820</v>
      </c>
      <c r="E77" s="114" t="s">
        <v>258</v>
      </c>
      <c r="F77" s="114" t="s">
        <v>37</v>
      </c>
      <c r="G77" s="114">
        <v>30</v>
      </c>
      <c r="H77" s="114">
        <v>10</v>
      </c>
      <c r="I77" s="114">
        <v>10</v>
      </c>
      <c r="J77" s="122">
        <v>6.8</v>
      </c>
      <c r="K77" s="122">
        <v>68</v>
      </c>
      <c r="L77" s="122">
        <f t="shared" si="1"/>
        <v>68</v>
      </c>
      <c r="M77" s="114" t="s">
        <v>130</v>
      </c>
      <c r="N77" s="114" t="s">
        <v>259</v>
      </c>
      <c r="O77" s="115">
        <v>42563</v>
      </c>
      <c r="P77" t="s">
        <v>113</v>
      </c>
    </row>
    <row r="78" spans="1:16" ht="45">
      <c r="A78" s="116">
        <v>42401</v>
      </c>
      <c r="B78" s="114" t="s">
        <v>260</v>
      </c>
      <c r="C78" s="114">
        <v>1</v>
      </c>
      <c r="D78" s="114">
        <v>29994</v>
      </c>
      <c r="E78" s="114" t="s">
        <v>261</v>
      </c>
      <c r="F78" s="114" t="s">
        <v>37</v>
      </c>
      <c r="G78" s="114">
        <v>182</v>
      </c>
      <c r="H78" s="114">
        <v>7</v>
      </c>
      <c r="I78" s="114">
        <v>7</v>
      </c>
      <c r="J78" s="122">
        <v>155.99</v>
      </c>
      <c r="K78" s="122">
        <v>1091.93</v>
      </c>
      <c r="L78" s="122">
        <f t="shared" si="1"/>
        <v>1091.93</v>
      </c>
      <c r="M78" s="114" t="s">
        <v>130</v>
      </c>
      <c r="N78" s="114" t="s">
        <v>262</v>
      </c>
      <c r="O78" s="115">
        <v>42563</v>
      </c>
      <c r="P78" t="s">
        <v>113</v>
      </c>
    </row>
    <row r="79" spans="1:16" ht="30">
      <c r="A79" s="116">
        <v>42401</v>
      </c>
      <c r="B79" s="114" t="s">
        <v>260</v>
      </c>
      <c r="C79" s="114">
        <v>113</v>
      </c>
      <c r="D79" s="114">
        <v>48178</v>
      </c>
      <c r="E79" s="114" t="s">
        <v>263</v>
      </c>
      <c r="F79" s="114" t="s">
        <v>37</v>
      </c>
      <c r="G79" s="114">
        <v>16</v>
      </c>
      <c r="H79" s="114">
        <v>8</v>
      </c>
      <c r="I79" s="114">
        <v>8</v>
      </c>
      <c r="J79" s="122">
        <v>17.99</v>
      </c>
      <c r="K79" s="122">
        <v>143.92</v>
      </c>
      <c r="L79" s="122">
        <f t="shared" si="1"/>
        <v>143.92</v>
      </c>
      <c r="M79" s="114" t="s">
        <v>130</v>
      </c>
      <c r="N79" s="114" t="s">
        <v>262</v>
      </c>
      <c r="O79" s="115">
        <v>42563</v>
      </c>
      <c r="P79" t="s">
        <v>113</v>
      </c>
    </row>
    <row r="80" spans="1:16" ht="15">
      <c r="A80" s="116">
        <v>42401</v>
      </c>
      <c r="B80" s="114" t="s">
        <v>264</v>
      </c>
      <c r="C80" s="114">
        <v>536</v>
      </c>
      <c r="D80" s="114">
        <v>43684</v>
      </c>
      <c r="E80" s="114" t="s">
        <v>265</v>
      </c>
      <c r="F80" s="114" t="s">
        <v>37</v>
      </c>
      <c r="G80" s="114">
        <v>500</v>
      </c>
      <c r="H80" s="114">
        <v>250</v>
      </c>
      <c r="I80" s="114">
        <v>250</v>
      </c>
      <c r="J80" s="122">
        <v>1.79</v>
      </c>
      <c r="K80" s="122">
        <v>447.5</v>
      </c>
      <c r="L80" s="122">
        <f t="shared" si="1"/>
        <v>447.5</v>
      </c>
      <c r="M80" s="114" t="s">
        <v>130</v>
      </c>
      <c r="N80" s="114" t="s">
        <v>266</v>
      </c>
      <c r="O80" s="115">
        <v>42563</v>
      </c>
      <c r="P80" t="s">
        <v>113</v>
      </c>
    </row>
    <row r="81" spans="1:16" ht="30">
      <c r="A81" s="116">
        <v>42401</v>
      </c>
      <c r="B81" s="114" t="s">
        <v>267</v>
      </c>
      <c r="C81" s="114">
        <v>143</v>
      </c>
      <c r="D81" s="114">
        <v>26426</v>
      </c>
      <c r="E81" s="114" t="s">
        <v>268</v>
      </c>
      <c r="F81" s="114" t="s">
        <v>150</v>
      </c>
      <c r="G81" s="114">
        <v>26</v>
      </c>
      <c r="H81" s="114">
        <v>3</v>
      </c>
      <c r="I81" s="114">
        <v>1</v>
      </c>
      <c r="J81" s="122">
        <v>615</v>
      </c>
      <c r="K81" s="122">
        <v>1845</v>
      </c>
      <c r="L81" s="122">
        <f t="shared" si="1"/>
        <v>615</v>
      </c>
      <c r="M81" s="114" t="s">
        <v>130</v>
      </c>
      <c r="N81" s="114" t="s">
        <v>269</v>
      </c>
      <c r="O81" s="115">
        <v>42563</v>
      </c>
      <c r="P81" t="s">
        <v>113</v>
      </c>
    </row>
    <row r="82" spans="1:16" ht="30">
      <c r="A82" s="116">
        <v>42401</v>
      </c>
      <c r="B82" s="114" t="s">
        <v>270</v>
      </c>
      <c r="C82" s="114">
        <v>147</v>
      </c>
      <c r="D82" s="114">
        <v>31546</v>
      </c>
      <c r="E82" s="114" t="s">
        <v>271</v>
      </c>
      <c r="F82" s="114" t="s">
        <v>37</v>
      </c>
      <c r="G82" s="114">
        <v>48</v>
      </c>
      <c r="H82" s="114">
        <v>4</v>
      </c>
      <c r="I82" s="114">
        <v>1</v>
      </c>
      <c r="J82" s="122">
        <v>165</v>
      </c>
      <c r="K82" s="122">
        <v>660</v>
      </c>
      <c r="L82" s="122">
        <f t="shared" si="1"/>
        <v>165</v>
      </c>
      <c r="M82" s="114" t="s">
        <v>130</v>
      </c>
      <c r="N82" s="114" t="s">
        <v>272</v>
      </c>
      <c r="O82" s="115">
        <v>42563</v>
      </c>
      <c r="P82" t="s">
        <v>113</v>
      </c>
    </row>
    <row r="83" spans="1:16" ht="30">
      <c r="A83" s="116">
        <v>42401</v>
      </c>
      <c r="B83" s="114" t="s">
        <v>212</v>
      </c>
      <c r="C83" s="114">
        <v>10</v>
      </c>
      <c r="D83" s="114">
        <v>65101</v>
      </c>
      <c r="E83" s="114" t="s">
        <v>273</v>
      </c>
      <c r="F83" s="114" t="s">
        <v>129</v>
      </c>
      <c r="G83" s="114">
        <v>4</v>
      </c>
      <c r="H83" s="114">
        <v>2</v>
      </c>
      <c r="I83" s="114">
        <v>2</v>
      </c>
      <c r="J83" s="122">
        <v>27.98</v>
      </c>
      <c r="K83" s="122">
        <v>55.96</v>
      </c>
      <c r="L83" s="122">
        <f t="shared" si="1"/>
        <v>55.96</v>
      </c>
      <c r="M83" s="114" t="s">
        <v>130</v>
      </c>
      <c r="N83" s="114" t="s">
        <v>274</v>
      </c>
      <c r="O83" s="115">
        <v>42563</v>
      </c>
      <c r="P83" t="s">
        <v>113</v>
      </c>
    </row>
    <row r="84" spans="1:16" ht="30">
      <c r="A84" s="116">
        <v>42401</v>
      </c>
      <c r="B84" s="114" t="s">
        <v>212</v>
      </c>
      <c r="C84" s="114">
        <v>91</v>
      </c>
      <c r="D84" s="114">
        <v>44228</v>
      </c>
      <c r="E84" s="114" t="s">
        <v>275</v>
      </c>
      <c r="F84" s="114" t="s">
        <v>37</v>
      </c>
      <c r="G84" s="114">
        <v>16</v>
      </c>
      <c r="H84" s="114">
        <v>8</v>
      </c>
      <c r="I84" s="114">
        <v>8</v>
      </c>
      <c r="J84" s="122">
        <v>9.39</v>
      </c>
      <c r="K84" s="122">
        <v>75.12</v>
      </c>
      <c r="L84" s="122">
        <f t="shared" si="1"/>
        <v>75.12</v>
      </c>
      <c r="M84" s="114" t="s">
        <v>130</v>
      </c>
      <c r="N84" s="114" t="s">
        <v>274</v>
      </c>
      <c r="O84" s="115">
        <v>42563</v>
      </c>
      <c r="P84" t="s">
        <v>113</v>
      </c>
    </row>
    <row r="85" spans="1:16" ht="75">
      <c r="A85" s="116">
        <v>42401</v>
      </c>
      <c r="B85" s="114" t="s">
        <v>212</v>
      </c>
      <c r="C85" s="114">
        <v>183</v>
      </c>
      <c r="D85" s="114">
        <v>69099</v>
      </c>
      <c r="E85" s="114" t="s">
        <v>276</v>
      </c>
      <c r="F85" s="114" t="s">
        <v>37</v>
      </c>
      <c r="G85" s="114">
        <v>46</v>
      </c>
      <c r="H85" s="114">
        <v>23</v>
      </c>
      <c r="I85" s="114">
        <v>23</v>
      </c>
      <c r="J85" s="122">
        <v>14.4</v>
      </c>
      <c r="K85" s="122">
        <v>331.2</v>
      </c>
      <c r="L85" s="122">
        <f t="shared" si="1"/>
        <v>331.2</v>
      </c>
      <c r="M85" s="114" t="s">
        <v>130</v>
      </c>
      <c r="N85" s="114" t="s">
        <v>274</v>
      </c>
      <c r="O85" s="115">
        <v>42563</v>
      </c>
      <c r="P85" t="s">
        <v>113</v>
      </c>
    </row>
    <row r="86" spans="1:16" ht="45">
      <c r="A86" s="116">
        <v>42401</v>
      </c>
      <c r="B86" s="114" t="s">
        <v>212</v>
      </c>
      <c r="C86" s="114">
        <v>523</v>
      </c>
      <c r="D86" s="114">
        <v>52396</v>
      </c>
      <c r="E86" s="114" t="s">
        <v>277</v>
      </c>
      <c r="F86" s="114" t="s">
        <v>37</v>
      </c>
      <c r="G86" s="114">
        <v>52</v>
      </c>
      <c r="H86" s="114">
        <v>26</v>
      </c>
      <c r="I86" s="114">
        <v>10</v>
      </c>
      <c r="J86" s="122">
        <v>49.41</v>
      </c>
      <c r="K86" s="122">
        <v>1284.66</v>
      </c>
      <c r="L86" s="122">
        <f t="shared" si="1"/>
        <v>494.09999999999997</v>
      </c>
      <c r="M86" s="114" t="s">
        <v>130</v>
      </c>
      <c r="N86" s="114" t="s">
        <v>274</v>
      </c>
      <c r="O86" s="115">
        <v>42563</v>
      </c>
      <c r="P86" t="s">
        <v>113</v>
      </c>
    </row>
    <row r="87" spans="1:16" ht="30">
      <c r="A87" s="116">
        <v>42401</v>
      </c>
      <c r="B87" s="114" t="s">
        <v>168</v>
      </c>
      <c r="C87" s="114">
        <v>92</v>
      </c>
      <c r="D87" s="114">
        <v>44257</v>
      </c>
      <c r="E87" s="114" t="s">
        <v>278</v>
      </c>
      <c r="F87" s="114" t="s">
        <v>37</v>
      </c>
      <c r="G87" s="114">
        <v>16</v>
      </c>
      <c r="H87" s="114">
        <v>8</v>
      </c>
      <c r="I87" s="114">
        <v>8</v>
      </c>
      <c r="J87" s="122">
        <v>9.87</v>
      </c>
      <c r="K87" s="122">
        <v>78.96</v>
      </c>
      <c r="L87" s="122">
        <f t="shared" si="1"/>
        <v>78.96</v>
      </c>
      <c r="M87" s="114" t="s">
        <v>130</v>
      </c>
      <c r="N87" s="114" t="s">
        <v>279</v>
      </c>
      <c r="O87" s="115">
        <v>42563</v>
      </c>
      <c r="P87" t="s">
        <v>113</v>
      </c>
    </row>
    <row r="88" spans="1:16" ht="30">
      <c r="A88" s="116">
        <v>42401</v>
      </c>
      <c r="B88" s="114" t="s">
        <v>168</v>
      </c>
      <c r="C88" s="114">
        <v>168</v>
      </c>
      <c r="D88" s="114">
        <v>24003</v>
      </c>
      <c r="E88" s="114" t="s">
        <v>280</v>
      </c>
      <c r="F88" s="114" t="s">
        <v>37</v>
      </c>
      <c r="G88" s="114">
        <v>32</v>
      </c>
      <c r="H88" s="114">
        <v>16</v>
      </c>
      <c r="I88" s="114">
        <v>16</v>
      </c>
      <c r="J88" s="122">
        <v>6.11</v>
      </c>
      <c r="K88" s="122">
        <v>97.76</v>
      </c>
      <c r="L88" s="122">
        <f t="shared" si="1"/>
        <v>97.76</v>
      </c>
      <c r="M88" s="114" t="s">
        <v>130</v>
      </c>
      <c r="N88" s="114" t="s">
        <v>279</v>
      </c>
      <c r="O88" s="115">
        <v>42563</v>
      </c>
      <c r="P88" t="s">
        <v>113</v>
      </c>
    </row>
    <row r="89" spans="1:16" ht="30">
      <c r="A89" s="116">
        <v>42401</v>
      </c>
      <c r="B89" s="114" t="s">
        <v>168</v>
      </c>
      <c r="C89" s="114">
        <v>190</v>
      </c>
      <c r="D89" s="114">
        <v>48175</v>
      </c>
      <c r="E89" s="114" t="s">
        <v>281</v>
      </c>
      <c r="F89" s="114" t="s">
        <v>37</v>
      </c>
      <c r="G89" s="114">
        <v>172</v>
      </c>
      <c r="H89" s="114">
        <v>16</v>
      </c>
      <c r="I89" s="114">
        <v>16</v>
      </c>
      <c r="J89" s="122">
        <v>8.19</v>
      </c>
      <c r="K89" s="122">
        <v>131.04</v>
      </c>
      <c r="L89" s="122">
        <f t="shared" si="1"/>
        <v>131.04</v>
      </c>
      <c r="M89" s="114" t="s">
        <v>130</v>
      </c>
      <c r="N89" s="114" t="s">
        <v>279</v>
      </c>
      <c r="O89" s="115">
        <v>42563</v>
      </c>
      <c r="P89" t="s">
        <v>113</v>
      </c>
    </row>
    <row r="90" spans="1:16" ht="75">
      <c r="A90" s="116">
        <v>42401</v>
      </c>
      <c r="B90" s="114" t="s">
        <v>168</v>
      </c>
      <c r="C90" s="114">
        <v>292</v>
      </c>
      <c r="D90" s="114">
        <v>47219</v>
      </c>
      <c r="E90" s="114" t="s">
        <v>282</v>
      </c>
      <c r="F90" s="114" t="s">
        <v>283</v>
      </c>
      <c r="G90" s="114">
        <v>76</v>
      </c>
      <c r="H90" s="114">
        <v>8</v>
      </c>
      <c r="I90" s="114">
        <v>5</v>
      </c>
      <c r="J90" s="122">
        <v>12.1</v>
      </c>
      <c r="K90" s="122">
        <v>96.8</v>
      </c>
      <c r="L90" s="122">
        <f t="shared" si="1"/>
        <v>60.5</v>
      </c>
      <c r="M90" s="114" t="s">
        <v>130</v>
      </c>
      <c r="N90" s="114" t="s">
        <v>279</v>
      </c>
      <c r="O90" s="115">
        <v>42563</v>
      </c>
      <c r="P90" t="s">
        <v>113</v>
      </c>
    </row>
    <row r="91" spans="1:16" ht="30">
      <c r="A91" s="116">
        <v>42401</v>
      </c>
      <c r="B91" s="114" t="s">
        <v>168</v>
      </c>
      <c r="C91" s="114">
        <v>344</v>
      </c>
      <c r="D91" s="114">
        <v>8002</v>
      </c>
      <c r="E91" s="114" t="s">
        <v>284</v>
      </c>
      <c r="F91" s="114" t="s">
        <v>150</v>
      </c>
      <c r="G91" s="114">
        <v>28</v>
      </c>
      <c r="H91" s="114">
        <v>5</v>
      </c>
      <c r="I91" s="114">
        <v>5</v>
      </c>
      <c r="J91" s="122">
        <v>14.11</v>
      </c>
      <c r="K91" s="122">
        <v>70.55</v>
      </c>
      <c r="L91" s="122">
        <f t="shared" si="1"/>
        <v>70.55</v>
      </c>
      <c r="M91" s="114" t="s">
        <v>130</v>
      </c>
      <c r="N91" s="114" t="s">
        <v>279</v>
      </c>
      <c r="O91" s="115">
        <v>42563</v>
      </c>
      <c r="P91" t="s">
        <v>113</v>
      </c>
    </row>
    <row r="92" spans="1:16" ht="30">
      <c r="A92" s="116">
        <v>42401</v>
      </c>
      <c r="B92" s="114" t="s">
        <v>168</v>
      </c>
      <c r="C92" s="114">
        <v>472</v>
      </c>
      <c r="D92" s="114">
        <v>8799</v>
      </c>
      <c r="E92" s="114" t="s">
        <v>285</v>
      </c>
      <c r="F92" s="114" t="s">
        <v>37</v>
      </c>
      <c r="G92" s="114">
        <v>114</v>
      </c>
      <c r="H92" s="114">
        <v>32</v>
      </c>
      <c r="I92" s="114">
        <v>32</v>
      </c>
      <c r="J92" s="122">
        <v>5.28</v>
      </c>
      <c r="K92" s="122">
        <v>168.96</v>
      </c>
      <c r="L92" s="122">
        <f t="shared" si="1"/>
        <v>168.96</v>
      </c>
      <c r="M92" s="114" t="s">
        <v>130</v>
      </c>
      <c r="N92" s="114" t="s">
        <v>279</v>
      </c>
      <c r="O92" s="115">
        <v>42563</v>
      </c>
      <c r="P92" t="s">
        <v>113</v>
      </c>
    </row>
    <row r="93" spans="1:16" ht="30">
      <c r="A93" s="116">
        <v>42401</v>
      </c>
      <c r="B93" s="114" t="s">
        <v>168</v>
      </c>
      <c r="C93" s="114">
        <v>539</v>
      </c>
      <c r="D93" s="114">
        <v>17317</v>
      </c>
      <c r="E93" s="114" t="s">
        <v>286</v>
      </c>
      <c r="F93" s="114" t="s">
        <v>37</v>
      </c>
      <c r="G93" s="114">
        <v>7000</v>
      </c>
      <c r="H93" s="114">
        <v>500</v>
      </c>
      <c r="I93" s="114">
        <v>500</v>
      </c>
      <c r="J93" s="122">
        <v>0.67</v>
      </c>
      <c r="K93" s="122">
        <v>335</v>
      </c>
      <c r="L93" s="122">
        <f t="shared" si="1"/>
        <v>335</v>
      </c>
      <c r="M93" s="114" t="s">
        <v>130</v>
      </c>
      <c r="N93" s="114" t="s">
        <v>279</v>
      </c>
      <c r="O93" s="115">
        <v>42563</v>
      </c>
      <c r="P93" t="s">
        <v>113</v>
      </c>
    </row>
    <row r="94" spans="1:16" ht="75">
      <c r="A94" s="116">
        <v>42401</v>
      </c>
      <c r="B94" s="114" t="s">
        <v>287</v>
      </c>
      <c r="C94" s="114">
        <v>213</v>
      </c>
      <c r="D94" s="114">
        <v>67428</v>
      </c>
      <c r="E94" s="114" t="s">
        <v>288</v>
      </c>
      <c r="F94" s="114" t="s">
        <v>37</v>
      </c>
      <c r="G94" s="114">
        <v>86</v>
      </c>
      <c r="H94" s="114">
        <v>43</v>
      </c>
      <c r="I94" s="114">
        <v>20</v>
      </c>
      <c r="J94" s="122">
        <v>8.65</v>
      </c>
      <c r="K94" s="122">
        <v>371.95</v>
      </c>
      <c r="L94" s="122">
        <f t="shared" si="1"/>
        <v>173</v>
      </c>
      <c r="M94" s="114" t="s">
        <v>130</v>
      </c>
      <c r="N94" s="114" t="s">
        <v>289</v>
      </c>
      <c r="O94" s="115">
        <v>42563</v>
      </c>
      <c r="P94" t="s">
        <v>113</v>
      </c>
    </row>
    <row r="95" spans="1:16" ht="30">
      <c r="A95" s="116">
        <v>42401</v>
      </c>
      <c r="B95" s="114" t="s">
        <v>290</v>
      </c>
      <c r="C95" s="114">
        <v>9</v>
      </c>
      <c r="D95" s="114">
        <v>48651</v>
      </c>
      <c r="E95" s="114" t="s">
        <v>291</v>
      </c>
      <c r="F95" s="114" t="s">
        <v>37</v>
      </c>
      <c r="G95" s="114">
        <v>16</v>
      </c>
      <c r="H95" s="114">
        <v>8</v>
      </c>
      <c r="I95" s="114">
        <v>6</v>
      </c>
      <c r="J95" s="122">
        <v>17.68</v>
      </c>
      <c r="K95" s="122">
        <v>141.44</v>
      </c>
      <c r="L95" s="122">
        <f t="shared" si="1"/>
        <v>106.08</v>
      </c>
      <c r="M95" s="114" t="s">
        <v>130</v>
      </c>
      <c r="N95" s="114" t="s">
        <v>292</v>
      </c>
      <c r="O95" s="115">
        <v>42563</v>
      </c>
      <c r="P95" t="s">
        <v>113</v>
      </c>
    </row>
    <row r="96" spans="1:16" ht="300">
      <c r="A96" s="116">
        <v>42401</v>
      </c>
      <c r="B96" s="114" t="s">
        <v>290</v>
      </c>
      <c r="C96" s="114">
        <v>60</v>
      </c>
      <c r="D96" s="114">
        <v>21738</v>
      </c>
      <c r="E96" s="114" t="s">
        <v>293</v>
      </c>
      <c r="F96" s="114" t="s">
        <v>37</v>
      </c>
      <c r="G96" s="114">
        <v>60</v>
      </c>
      <c r="H96" s="114">
        <v>14</v>
      </c>
      <c r="I96" s="114">
        <v>14</v>
      </c>
      <c r="J96" s="122">
        <v>14.55</v>
      </c>
      <c r="K96" s="122">
        <v>203.7</v>
      </c>
      <c r="L96" s="122">
        <f t="shared" si="1"/>
        <v>203.70000000000002</v>
      </c>
      <c r="M96" s="114" t="s">
        <v>130</v>
      </c>
      <c r="N96" s="114" t="s">
        <v>292</v>
      </c>
      <c r="O96" s="115">
        <v>42563</v>
      </c>
      <c r="P96" t="s">
        <v>113</v>
      </c>
    </row>
    <row r="97" spans="1:16" ht="30">
      <c r="A97" s="116">
        <v>42401</v>
      </c>
      <c r="B97" s="114" t="s">
        <v>290</v>
      </c>
      <c r="C97" s="114">
        <v>123</v>
      </c>
      <c r="D97" s="114">
        <v>67455</v>
      </c>
      <c r="E97" s="114" t="s">
        <v>294</v>
      </c>
      <c r="F97" s="114" t="s">
        <v>37</v>
      </c>
      <c r="G97" s="114">
        <v>20</v>
      </c>
      <c r="H97" s="114">
        <v>10</v>
      </c>
      <c r="I97" s="114">
        <v>10</v>
      </c>
      <c r="J97" s="122">
        <v>33.88</v>
      </c>
      <c r="K97" s="122">
        <v>338.8</v>
      </c>
      <c r="L97" s="122">
        <f t="shared" si="1"/>
        <v>338.8</v>
      </c>
      <c r="M97" s="114" t="s">
        <v>130</v>
      </c>
      <c r="N97" s="114" t="s">
        <v>292</v>
      </c>
      <c r="O97" s="115">
        <v>42563</v>
      </c>
      <c r="P97" t="s">
        <v>113</v>
      </c>
    </row>
    <row r="98" spans="1:16" ht="30">
      <c r="A98" s="116">
        <v>42401</v>
      </c>
      <c r="B98" s="114" t="s">
        <v>290</v>
      </c>
      <c r="C98" s="114">
        <v>124</v>
      </c>
      <c r="D98" s="114">
        <v>67456</v>
      </c>
      <c r="E98" s="114" t="s">
        <v>295</v>
      </c>
      <c r="F98" s="114" t="s">
        <v>37</v>
      </c>
      <c r="G98" s="114">
        <v>18</v>
      </c>
      <c r="H98" s="114">
        <v>9</v>
      </c>
      <c r="I98" s="114">
        <v>5</v>
      </c>
      <c r="J98" s="122">
        <v>37.7</v>
      </c>
      <c r="K98" s="122">
        <v>339.3</v>
      </c>
      <c r="L98" s="122">
        <f t="shared" si="1"/>
        <v>188.5</v>
      </c>
      <c r="M98" s="114" t="s">
        <v>130</v>
      </c>
      <c r="N98" s="114" t="s">
        <v>292</v>
      </c>
      <c r="O98" s="115">
        <v>42563</v>
      </c>
      <c r="P98" t="s">
        <v>113</v>
      </c>
    </row>
    <row r="99" spans="1:16" ht="360">
      <c r="A99" s="116">
        <v>42401</v>
      </c>
      <c r="B99" s="114" t="s">
        <v>290</v>
      </c>
      <c r="C99" s="114">
        <v>166</v>
      </c>
      <c r="D99" s="114">
        <v>2872</v>
      </c>
      <c r="E99" s="114" t="s">
        <v>296</v>
      </c>
      <c r="F99" s="114" t="s">
        <v>37</v>
      </c>
      <c r="G99" s="114">
        <v>438</v>
      </c>
      <c r="H99" s="114">
        <v>10</v>
      </c>
      <c r="I99" s="114">
        <v>10</v>
      </c>
      <c r="J99" s="122">
        <v>5.92</v>
      </c>
      <c r="K99" s="122">
        <v>59.2</v>
      </c>
      <c r="L99" s="122">
        <f t="shared" si="1"/>
        <v>59.2</v>
      </c>
      <c r="M99" s="114" t="s">
        <v>130</v>
      </c>
      <c r="N99" s="114" t="s">
        <v>292</v>
      </c>
      <c r="O99" s="115">
        <v>42563</v>
      </c>
      <c r="P99" t="s">
        <v>113</v>
      </c>
    </row>
    <row r="100" spans="1:16" ht="30">
      <c r="A100" s="116">
        <v>42401</v>
      </c>
      <c r="B100" s="114" t="s">
        <v>290</v>
      </c>
      <c r="C100" s="114">
        <v>169</v>
      </c>
      <c r="D100" s="114">
        <v>20242</v>
      </c>
      <c r="E100" s="114" t="s">
        <v>297</v>
      </c>
      <c r="F100" s="114" t="s">
        <v>37</v>
      </c>
      <c r="G100" s="114">
        <v>220</v>
      </c>
      <c r="H100" s="114">
        <v>100</v>
      </c>
      <c r="I100" s="114">
        <v>100</v>
      </c>
      <c r="J100" s="122">
        <v>11.8</v>
      </c>
      <c r="K100" s="122">
        <v>1180</v>
      </c>
      <c r="L100" s="122">
        <f t="shared" si="1"/>
        <v>1180</v>
      </c>
      <c r="M100" s="114" t="s">
        <v>130</v>
      </c>
      <c r="N100" s="114" t="s">
        <v>292</v>
      </c>
      <c r="O100" s="115">
        <v>42563</v>
      </c>
      <c r="P100" t="s">
        <v>113</v>
      </c>
    </row>
    <row r="101" spans="1:16" ht="30">
      <c r="A101" s="116">
        <v>42401</v>
      </c>
      <c r="B101" s="114" t="s">
        <v>290</v>
      </c>
      <c r="C101" s="114">
        <v>170</v>
      </c>
      <c r="D101" s="114">
        <v>11879</v>
      </c>
      <c r="E101" s="114" t="s">
        <v>298</v>
      </c>
      <c r="F101" s="114" t="s">
        <v>37</v>
      </c>
      <c r="G101" s="114">
        <v>62</v>
      </c>
      <c r="H101" s="114">
        <v>16</v>
      </c>
      <c r="I101" s="114">
        <v>16</v>
      </c>
      <c r="J101" s="122">
        <v>12.66</v>
      </c>
      <c r="K101" s="122">
        <v>202.56</v>
      </c>
      <c r="L101" s="122">
        <f t="shared" si="1"/>
        <v>202.56</v>
      </c>
      <c r="M101" s="114" t="s">
        <v>130</v>
      </c>
      <c r="N101" s="114" t="s">
        <v>292</v>
      </c>
      <c r="O101" s="115">
        <v>42563</v>
      </c>
      <c r="P101" t="s">
        <v>113</v>
      </c>
    </row>
    <row r="102" spans="1:16" ht="30">
      <c r="A102" s="116">
        <v>42401</v>
      </c>
      <c r="B102" s="114" t="s">
        <v>290</v>
      </c>
      <c r="C102" s="114">
        <v>222</v>
      </c>
      <c r="D102" s="114">
        <v>48162</v>
      </c>
      <c r="E102" s="114" t="s">
        <v>299</v>
      </c>
      <c r="F102" s="114" t="s">
        <v>37</v>
      </c>
      <c r="G102" s="114">
        <v>600</v>
      </c>
      <c r="H102" s="114">
        <v>300</v>
      </c>
      <c r="I102" s="114">
        <v>300</v>
      </c>
      <c r="J102" s="122">
        <v>1.7</v>
      </c>
      <c r="K102" s="122">
        <v>510</v>
      </c>
      <c r="L102" s="122">
        <f t="shared" si="1"/>
        <v>510</v>
      </c>
      <c r="M102" s="114" t="s">
        <v>130</v>
      </c>
      <c r="N102" s="114" t="s">
        <v>292</v>
      </c>
      <c r="O102" s="115">
        <v>42563</v>
      </c>
      <c r="P102" t="s">
        <v>113</v>
      </c>
    </row>
    <row r="103" spans="1:16" ht="15">
      <c r="A103" s="116">
        <v>42401</v>
      </c>
      <c r="B103" s="114" t="s">
        <v>290</v>
      </c>
      <c r="C103" s="114">
        <v>243</v>
      </c>
      <c r="D103" s="114">
        <v>45179</v>
      </c>
      <c r="E103" s="114" t="s">
        <v>300</v>
      </c>
      <c r="F103" s="114" t="s">
        <v>129</v>
      </c>
      <c r="G103" s="114">
        <v>2</v>
      </c>
      <c r="H103" s="114">
        <v>1</v>
      </c>
      <c r="I103" s="114">
        <v>1</v>
      </c>
      <c r="J103" s="122">
        <v>48.55</v>
      </c>
      <c r="K103" s="122">
        <v>48.55</v>
      </c>
      <c r="L103" s="122">
        <f t="shared" si="1"/>
        <v>48.55</v>
      </c>
      <c r="M103" s="114" t="s">
        <v>130</v>
      </c>
      <c r="N103" s="114" t="s">
        <v>292</v>
      </c>
      <c r="O103" s="115">
        <v>42563</v>
      </c>
      <c r="P103" t="s">
        <v>113</v>
      </c>
    </row>
    <row r="104" spans="1:16" ht="30">
      <c r="A104" s="116">
        <v>42401</v>
      </c>
      <c r="B104" s="114" t="s">
        <v>290</v>
      </c>
      <c r="C104" s="114">
        <v>250</v>
      </c>
      <c r="D104" s="114">
        <v>2793</v>
      </c>
      <c r="E104" s="114" t="s">
        <v>301</v>
      </c>
      <c r="F104" s="114" t="s">
        <v>37</v>
      </c>
      <c r="G104" s="114">
        <v>32</v>
      </c>
      <c r="H104" s="114">
        <v>6</v>
      </c>
      <c r="I104" s="114">
        <v>6</v>
      </c>
      <c r="J104" s="122">
        <v>6.82</v>
      </c>
      <c r="K104" s="122">
        <v>40.92</v>
      </c>
      <c r="L104" s="122">
        <f t="shared" si="1"/>
        <v>40.92</v>
      </c>
      <c r="M104" s="114" t="s">
        <v>130</v>
      </c>
      <c r="N104" s="114" t="s">
        <v>292</v>
      </c>
      <c r="O104" s="115">
        <v>42563</v>
      </c>
      <c r="P104" t="s">
        <v>113</v>
      </c>
    </row>
    <row r="105" spans="1:16" ht="30">
      <c r="A105" s="116">
        <v>42401</v>
      </c>
      <c r="B105" s="114" t="s">
        <v>290</v>
      </c>
      <c r="C105" s="114">
        <v>252</v>
      </c>
      <c r="D105" s="114">
        <v>9423</v>
      </c>
      <c r="E105" s="114" t="s">
        <v>302</v>
      </c>
      <c r="F105" s="114" t="s">
        <v>37</v>
      </c>
      <c r="G105" s="114">
        <v>40</v>
      </c>
      <c r="H105" s="114">
        <v>10</v>
      </c>
      <c r="I105" s="114">
        <v>10</v>
      </c>
      <c r="J105" s="122">
        <v>37.33</v>
      </c>
      <c r="K105" s="122">
        <v>373.3</v>
      </c>
      <c r="L105" s="122">
        <f t="shared" si="1"/>
        <v>373.29999999999995</v>
      </c>
      <c r="M105" s="114" t="s">
        <v>130</v>
      </c>
      <c r="N105" s="114" t="s">
        <v>292</v>
      </c>
      <c r="O105" s="115">
        <v>42563</v>
      </c>
      <c r="P105" t="s">
        <v>113</v>
      </c>
    </row>
    <row r="106" spans="1:16" ht="30">
      <c r="A106" s="116">
        <v>42401</v>
      </c>
      <c r="B106" s="114" t="s">
        <v>290</v>
      </c>
      <c r="C106" s="114">
        <v>254</v>
      </c>
      <c r="D106" s="114">
        <v>6103</v>
      </c>
      <c r="E106" s="114" t="s">
        <v>303</v>
      </c>
      <c r="F106" s="114" t="s">
        <v>37</v>
      </c>
      <c r="G106" s="114">
        <v>26</v>
      </c>
      <c r="H106" s="114">
        <v>8</v>
      </c>
      <c r="I106" s="114">
        <v>8</v>
      </c>
      <c r="J106" s="122">
        <v>24</v>
      </c>
      <c r="K106" s="122">
        <v>192</v>
      </c>
      <c r="L106" s="122">
        <f t="shared" si="1"/>
        <v>192</v>
      </c>
      <c r="M106" s="114" t="s">
        <v>130</v>
      </c>
      <c r="N106" s="114" t="s">
        <v>292</v>
      </c>
      <c r="O106" s="115">
        <v>42563</v>
      </c>
      <c r="P106" t="s">
        <v>113</v>
      </c>
    </row>
    <row r="107" spans="1:16" ht="30">
      <c r="A107" s="116">
        <v>42401</v>
      </c>
      <c r="B107" s="114" t="s">
        <v>290</v>
      </c>
      <c r="C107" s="114">
        <v>262</v>
      </c>
      <c r="D107" s="114">
        <v>31588</v>
      </c>
      <c r="E107" s="114" t="s">
        <v>304</v>
      </c>
      <c r="F107" s="114" t="s">
        <v>37</v>
      </c>
      <c r="G107" s="114">
        <v>28</v>
      </c>
      <c r="H107" s="114">
        <v>8</v>
      </c>
      <c r="I107" s="114">
        <v>4</v>
      </c>
      <c r="J107" s="122">
        <v>24.55</v>
      </c>
      <c r="K107" s="122">
        <v>196.4</v>
      </c>
      <c r="L107" s="122">
        <f t="shared" si="1"/>
        <v>98.2</v>
      </c>
      <c r="M107" s="114" t="s">
        <v>130</v>
      </c>
      <c r="N107" s="114" t="s">
        <v>292</v>
      </c>
      <c r="O107" s="115">
        <v>42563</v>
      </c>
      <c r="P107" t="s">
        <v>113</v>
      </c>
    </row>
    <row r="108" spans="1:16" ht="75">
      <c r="A108" s="116">
        <v>42401</v>
      </c>
      <c r="B108" s="114" t="s">
        <v>290</v>
      </c>
      <c r="C108" s="114">
        <v>291</v>
      </c>
      <c r="D108" s="114">
        <v>25216</v>
      </c>
      <c r="E108" s="114" t="s">
        <v>305</v>
      </c>
      <c r="F108" s="114" t="s">
        <v>283</v>
      </c>
      <c r="G108" s="114">
        <v>282</v>
      </c>
      <c r="H108" s="114">
        <v>8</v>
      </c>
      <c r="I108" s="114">
        <v>5</v>
      </c>
      <c r="J108" s="122">
        <v>9.65</v>
      </c>
      <c r="K108" s="122">
        <v>77.2</v>
      </c>
      <c r="L108" s="122">
        <f t="shared" si="1"/>
        <v>48.25</v>
      </c>
      <c r="M108" s="114" t="s">
        <v>130</v>
      </c>
      <c r="N108" s="114" t="s">
        <v>292</v>
      </c>
      <c r="O108" s="115">
        <v>42563</v>
      </c>
      <c r="P108" t="s">
        <v>113</v>
      </c>
    </row>
    <row r="109" spans="1:16" ht="75">
      <c r="A109" s="116">
        <v>42401</v>
      </c>
      <c r="B109" s="114" t="s">
        <v>290</v>
      </c>
      <c r="C109" s="114">
        <v>293</v>
      </c>
      <c r="D109" s="114">
        <v>47218</v>
      </c>
      <c r="E109" s="114" t="s">
        <v>306</v>
      </c>
      <c r="F109" s="114" t="s">
        <v>283</v>
      </c>
      <c r="G109" s="114">
        <v>16</v>
      </c>
      <c r="H109" s="114">
        <v>8</v>
      </c>
      <c r="I109" s="114">
        <v>5</v>
      </c>
      <c r="J109" s="122">
        <v>26.26</v>
      </c>
      <c r="K109" s="122">
        <v>210.08</v>
      </c>
      <c r="L109" s="122">
        <f t="shared" si="1"/>
        <v>131.3</v>
      </c>
      <c r="M109" s="114" t="s">
        <v>130</v>
      </c>
      <c r="N109" s="114" t="s">
        <v>292</v>
      </c>
      <c r="O109" s="115">
        <v>42563</v>
      </c>
      <c r="P109" t="s">
        <v>113</v>
      </c>
    </row>
    <row r="110" spans="1:16" ht="15">
      <c r="A110" s="116">
        <v>42401</v>
      </c>
      <c r="B110" s="114" t="s">
        <v>290</v>
      </c>
      <c r="C110" s="114">
        <v>359</v>
      </c>
      <c r="D110" s="114">
        <v>44234</v>
      </c>
      <c r="E110" s="114" t="s">
        <v>307</v>
      </c>
      <c r="F110" s="114" t="s">
        <v>37</v>
      </c>
      <c r="G110" s="114">
        <v>16</v>
      </c>
      <c r="H110" s="114">
        <v>8</v>
      </c>
      <c r="I110" s="114">
        <v>8</v>
      </c>
      <c r="J110" s="122">
        <v>22</v>
      </c>
      <c r="K110" s="122">
        <v>176</v>
      </c>
      <c r="L110" s="122">
        <f t="shared" si="1"/>
        <v>176</v>
      </c>
      <c r="M110" s="114" t="s">
        <v>130</v>
      </c>
      <c r="N110" s="114" t="s">
        <v>292</v>
      </c>
      <c r="O110" s="115">
        <v>42563</v>
      </c>
      <c r="P110" t="s">
        <v>113</v>
      </c>
    </row>
    <row r="111" spans="1:16" ht="60">
      <c r="A111" s="116">
        <v>42401</v>
      </c>
      <c r="B111" s="114" t="s">
        <v>290</v>
      </c>
      <c r="C111" s="114">
        <v>361</v>
      </c>
      <c r="D111" s="114">
        <v>67450</v>
      </c>
      <c r="E111" s="114" t="s">
        <v>308</v>
      </c>
      <c r="F111" s="114" t="s">
        <v>37</v>
      </c>
      <c r="G111" s="114">
        <v>24</v>
      </c>
      <c r="H111" s="114">
        <v>12</v>
      </c>
      <c r="I111" s="114">
        <v>8</v>
      </c>
      <c r="J111" s="122">
        <v>36</v>
      </c>
      <c r="K111" s="122">
        <v>432</v>
      </c>
      <c r="L111" s="122">
        <f t="shared" si="1"/>
        <v>288</v>
      </c>
      <c r="M111" s="114" t="s">
        <v>130</v>
      </c>
      <c r="N111" s="114" t="s">
        <v>292</v>
      </c>
      <c r="O111" s="115">
        <v>42563</v>
      </c>
      <c r="P111" t="s">
        <v>113</v>
      </c>
    </row>
    <row r="112" spans="1:16" ht="30">
      <c r="A112" s="116">
        <v>42401</v>
      </c>
      <c r="B112" s="114" t="s">
        <v>290</v>
      </c>
      <c r="C112" s="114">
        <v>364</v>
      </c>
      <c r="D112" s="114">
        <v>32413</v>
      </c>
      <c r="E112" s="114" t="s">
        <v>309</v>
      </c>
      <c r="F112" s="114" t="s">
        <v>156</v>
      </c>
      <c r="G112" s="114">
        <v>18</v>
      </c>
      <c r="H112" s="114">
        <v>2</v>
      </c>
      <c r="I112" s="114">
        <v>2</v>
      </c>
      <c r="J112" s="122">
        <v>48</v>
      </c>
      <c r="K112" s="122">
        <v>96</v>
      </c>
      <c r="L112" s="122">
        <f t="shared" si="1"/>
        <v>96</v>
      </c>
      <c r="M112" s="114" t="s">
        <v>130</v>
      </c>
      <c r="N112" s="114" t="s">
        <v>292</v>
      </c>
      <c r="O112" s="115">
        <v>42563</v>
      </c>
      <c r="P112" t="s">
        <v>113</v>
      </c>
    </row>
    <row r="113" spans="1:16" ht="30">
      <c r="A113" s="116">
        <v>42401</v>
      </c>
      <c r="B113" s="114" t="s">
        <v>290</v>
      </c>
      <c r="C113" s="114">
        <v>365</v>
      </c>
      <c r="D113" s="114">
        <v>26522</v>
      </c>
      <c r="E113" s="114" t="s">
        <v>310</v>
      </c>
      <c r="F113" s="114" t="s">
        <v>150</v>
      </c>
      <c r="G113" s="114">
        <v>14</v>
      </c>
      <c r="H113" s="114">
        <v>2</v>
      </c>
      <c r="I113" s="114">
        <v>2</v>
      </c>
      <c r="J113" s="122">
        <v>55</v>
      </c>
      <c r="K113" s="122">
        <v>110</v>
      </c>
      <c r="L113" s="122">
        <f t="shared" si="1"/>
        <v>110</v>
      </c>
      <c r="M113" s="114" t="s">
        <v>130</v>
      </c>
      <c r="N113" s="114" t="s">
        <v>292</v>
      </c>
      <c r="O113" s="115">
        <v>42563</v>
      </c>
      <c r="P113" t="s">
        <v>113</v>
      </c>
    </row>
    <row r="114" spans="1:16" ht="30">
      <c r="A114" s="116">
        <v>42401</v>
      </c>
      <c r="B114" s="114" t="s">
        <v>290</v>
      </c>
      <c r="C114" s="114">
        <v>366</v>
      </c>
      <c r="D114" s="114">
        <v>66815</v>
      </c>
      <c r="E114" s="114" t="s">
        <v>311</v>
      </c>
      <c r="F114" s="114" t="s">
        <v>156</v>
      </c>
      <c r="G114" s="114">
        <v>78</v>
      </c>
      <c r="H114" s="114">
        <v>2</v>
      </c>
      <c r="I114" s="114">
        <v>1</v>
      </c>
      <c r="J114" s="122">
        <v>42.95</v>
      </c>
      <c r="K114" s="122">
        <v>85.9</v>
      </c>
      <c r="L114" s="122">
        <f t="shared" si="1"/>
        <v>42.95</v>
      </c>
      <c r="M114" s="114" t="s">
        <v>130</v>
      </c>
      <c r="N114" s="114" t="s">
        <v>292</v>
      </c>
      <c r="O114" s="115">
        <v>42563</v>
      </c>
      <c r="P114" t="s">
        <v>113</v>
      </c>
    </row>
    <row r="115" spans="1:16" ht="30">
      <c r="A115" s="116">
        <v>42401</v>
      </c>
      <c r="B115" s="114" t="s">
        <v>290</v>
      </c>
      <c r="C115" s="114">
        <v>457</v>
      </c>
      <c r="D115" s="114">
        <v>67454</v>
      </c>
      <c r="E115" s="114" t="s">
        <v>312</v>
      </c>
      <c r="F115" s="114" t="s">
        <v>37</v>
      </c>
      <c r="G115" s="114">
        <v>80</v>
      </c>
      <c r="H115" s="114">
        <v>40</v>
      </c>
      <c r="I115" s="114">
        <v>40</v>
      </c>
      <c r="J115" s="122">
        <v>13</v>
      </c>
      <c r="K115" s="122">
        <v>520</v>
      </c>
      <c r="L115" s="122">
        <f t="shared" si="1"/>
        <v>520</v>
      </c>
      <c r="M115" s="114" t="s">
        <v>130</v>
      </c>
      <c r="N115" s="114" t="s">
        <v>292</v>
      </c>
      <c r="O115" s="115">
        <v>42563</v>
      </c>
      <c r="P115" t="s">
        <v>113</v>
      </c>
    </row>
    <row r="116" spans="1:16" ht="30">
      <c r="A116" s="116">
        <v>42401</v>
      </c>
      <c r="B116" s="114" t="s">
        <v>290</v>
      </c>
      <c r="C116" s="114">
        <v>458</v>
      </c>
      <c r="D116" s="114">
        <v>67451</v>
      </c>
      <c r="E116" s="114" t="s">
        <v>313</v>
      </c>
      <c r="F116" s="114" t="s">
        <v>37</v>
      </c>
      <c r="G116" s="114">
        <v>40</v>
      </c>
      <c r="H116" s="114">
        <v>20</v>
      </c>
      <c r="I116" s="114">
        <v>20</v>
      </c>
      <c r="J116" s="122">
        <v>14</v>
      </c>
      <c r="K116" s="122">
        <v>280</v>
      </c>
      <c r="L116" s="122">
        <f t="shared" si="1"/>
        <v>280</v>
      </c>
      <c r="M116" s="114" t="s">
        <v>130</v>
      </c>
      <c r="N116" s="114" t="s">
        <v>292</v>
      </c>
      <c r="O116" s="115">
        <v>42563</v>
      </c>
      <c r="P116" t="s">
        <v>113</v>
      </c>
    </row>
    <row r="117" spans="1:16" ht="30">
      <c r="A117" s="116">
        <v>42401</v>
      </c>
      <c r="B117" s="114" t="s">
        <v>290</v>
      </c>
      <c r="C117" s="114">
        <v>459</v>
      </c>
      <c r="D117" s="114">
        <v>67453</v>
      </c>
      <c r="E117" s="114" t="s">
        <v>314</v>
      </c>
      <c r="F117" s="114" t="s">
        <v>37</v>
      </c>
      <c r="G117" s="114">
        <v>84</v>
      </c>
      <c r="H117" s="114">
        <v>42</v>
      </c>
      <c r="I117" s="114">
        <v>42</v>
      </c>
      <c r="J117" s="122">
        <v>10.2</v>
      </c>
      <c r="K117" s="122">
        <v>428.4</v>
      </c>
      <c r="L117" s="122">
        <f t="shared" si="1"/>
        <v>428.4</v>
      </c>
      <c r="M117" s="114" t="s">
        <v>130</v>
      </c>
      <c r="N117" s="114" t="s">
        <v>292</v>
      </c>
      <c r="O117" s="115">
        <v>42563</v>
      </c>
      <c r="P117" t="s">
        <v>113</v>
      </c>
    </row>
    <row r="118" spans="1:16" ht="30">
      <c r="A118" s="116">
        <v>42401</v>
      </c>
      <c r="B118" s="114" t="s">
        <v>290</v>
      </c>
      <c r="C118" s="114">
        <v>466</v>
      </c>
      <c r="D118" s="114">
        <v>31654</v>
      </c>
      <c r="E118" s="114" t="s">
        <v>315</v>
      </c>
      <c r="F118" s="114" t="s">
        <v>37</v>
      </c>
      <c r="G118" s="114">
        <v>44</v>
      </c>
      <c r="H118" s="114">
        <v>2</v>
      </c>
      <c r="I118" s="114">
        <v>2</v>
      </c>
      <c r="J118" s="122">
        <v>22</v>
      </c>
      <c r="K118" s="122">
        <v>44</v>
      </c>
      <c r="L118" s="122">
        <f t="shared" si="1"/>
        <v>44</v>
      </c>
      <c r="M118" s="114" t="s">
        <v>130</v>
      </c>
      <c r="N118" s="114" t="s">
        <v>292</v>
      </c>
      <c r="O118" s="115">
        <v>42563</v>
      </c>
      <c r="P118" t="s">
        <v>113</v>
      </c>
    </row>
    <row r="119" spans="1:16" ht="30">
      <c r="A119" s="116">
        <v>42401</v>
      </c>
      <c r="B119" s="114" t="s">
        <v>290</v>
      </c>
      <c r="C119" s="114">
        <v>467</v>
      </c>
      <c r="D119" s="114">
        <v>31653</v>
      </c>
      <c r="E119" s="114" t="s">
        <v>316</v>
      </c>
      <c r="F119" s="114" t="s">
        <v>37</v>
      </c>
      <c r="G119" s="114">
        <v>76</v>
      </c>
      <c r="H119" s="114">
        <v>20</v>
      </c>
      <c r="I119" s="114">
        <v>20</v>
      </c>
      <c r="J119" s="122">
        <v>4.3</v>
      </c>
      <c r="K119" s="122">
        <v>86</v>
      </c>
      <c r="L119" s="122">
        <f t="shared" si="1"/>
        <v>86</v>
      </c>
      <c r="M119" s="114" t="s">
        <v>130</v>
      </c>
      <c r="N119" s="114" t="s">
        <v>292</v>
      </c>
      <c r="O119" s="115">
        <v>42563</v>
      </c>
      <c r="P119" t="s">
        <v>113</v>
      </c>
    </row>
    <row r="120" spans="1:16" ht="30">
      <c r="A120" s="116">
        <v>42401</v>
      </c>
      <c r="B120" s="114" t="s">
        <v>290</v>
      </c>
      <c r="C120" s="114">
        <v>468</v>
      </c>
      <c r="D120" s="114">
        <v>31652</v>
      </c>
      <c r="E120" s="114" t="s">
        <v>317</v>
      </c>
      <c r="F120" s="114" t="s">
        <v>37</v>
      </c>
      <c r="G120" s="114">
        <v>272</v>
      </c>
      <c r="H120" s="114">
        <v>20</v>
      </c>
      <c r="I120" s="114">
        <v>20</v>
      </c>
      <c r="J120" s="122">
        <v>2.95</v>
      </c>
      <c r="K120" s="122">
        <v>59</v>
      </c>
      <c r="L120" s="122">
        <f t="shared" si="1"/>
        <v>59</v>
      </c>
      <c r="M120" s="114" t="s">
        <v>130</v>
      </c>
      <c r="N120" s="114" t="s">
        <v>292</v>
      </c>
      <c r="O120" s="115">
        <v>42563</v>
      </c>
      <c r="P120" t="s">
        <v>113</v>
      </c>
    </row>
    <row r="121" spans="1:16" ht="30">
      <c r="A121" s="116">
        <v>42401</v>
      </c>
      <c r="B121" s="114" t="s">
        <v>290</v>
      </c>
      <c r="C121" s="114">
        <v>470</v>
      </c>
      <c r="D121" s="114">
        <v>67425</v>
      </c>
      <c r="E121" s="114" t="s">
        <v>318</v>
      </c>
      <c r="F121" s="114" t="s">
        <v>37</v>
      </c>
      <c r="G121" s="114">
        <v>304</v>
      </c>
      <c r="H121" s="114">
        <v>152</v>
      </c>
      <c r="I121" s="114">
        <v>152</v>
      </c>
      <c r="J121" s="122">
        <v>3.02</v>
      </c>
      <c r="K121" s="122">
        <v>459.04</v>
      </c>
      <c r="L121" s="122">
        <f t="shared" si="1"/>
        <v>459.04</v>
      </c>
      <c r="M121" s="114" t="s">
        <v>130</v>
      </c>
      <c r="N121" s="114" t="s">
        <v>292</v>
      </c>
      <c r="O121" s="115">
        <v>42563</v>
      </c>
      <c r="P121" t="s">
        <v>113</v>
      </c>
    </row>
    <row r="122" spans="1:16" ht="15">
      <c r="A122" s="116">
        <v>42401</v>
      </c>
      <c r="B122" s="114" t="s">
        <v>290</v>
      </c>
      <c r="C122" s="114">
        <v>557</v>
      </c>
      <c r="D122" s="114">
        <v>48106</v>
      </c>
      <c r="E122" s="114" t="s">
        <v>319</v>
      </c>
      <c r="F122" s="114" t="s">
        <v>37</v>
      </c>
      <c r="G122" s="114">
        <v>40</v>
      </c>
      <c r="H122" s="114">
        <v>20</v>
      </c>
      <c r="I122" s="114">
        <v>20</v>
      </c>
      <c r="J122" s="122">
        <v>1.98</v>
      </c>
      <c r="K122" s="122">
        <v>39.6</v>
      </c>
      <c r="L122" s="122">
        <f t="shared" si="1"/>
        <v>39.6</v>
      </c>
      <c r="M122" s="114" t="s">
        <v>130</v>
      </c>
      <c r="N122" s="114" t="s">
        <v>292</v>
      </c>
      <c r="O122" s="115">
        <v>42563</v>
      </c>
      <c r="P122" t="s">
        <v>113</v>
      </c>
    </row>
    <row r="123" spans="1:16" ht="409.5">
      <c r="A123" s="116">
        <v>42430</v>
      </c>
      <c r="B123" s="114" t="s">
        <v>320</v>
      </c>
      <c r="C123" s="114">
        <v>213</v>
      </c>
      <c r="D123" s="114">
        <v>68704</v>
      </c>
      <c r="E123" s="114" t="s">
        <v>321</v>
      </c>
      <c r="F123" s="114" t="s">
        <v>322</v>
      </c>
      <c r="G123" s="114">
        <v>12</v>
      </c>
      <c r="H123" s="114">
        <v>6</v>
      </c>
      <c r="I123" s="114">
        <v>4</v>
      </c>
      <c r="J123" s="122">
        <v>129.71</v>
      </c>
      <c r="K123" s="122">
        <v>778.26</v>
      </c>
      <c r="L123" s="122">
        <f t="shared" si="1"/>
        <v>518.84</v>
      </c>
      <c r="M123" s="114" t="s">
        <v>130</v>
      </c>
      <c r="N123" s="114" t="s">
        <v>323</v>
      </c>
      <c r="O123" s="115">
        <v>42563</v>
      </c>
      <c r="P123" t="s">
        <v>113</v>
      </c>
    </row>
    <row r="124" spans="1:16" ht="75">
      <c r="A124" s="116">
        <v>42430</v>
      </c>
      <c r="B124" s="114" t="s">
        <v>324</v>
      </c>
      <c r="C124" s="114">
        <v>246</v>
      </c>
      <c r="D124" s="114">
        <v>64768</v>
      </c>
      <c r="E124" s="114" t="s">
        <v>325</v>
      </c>
      <c r="F124" s="114" t="s">
        <v>150</v>
      </c>
      <c r="G124" s="114">
        <v>424</v>
      </c>
      <c r="H124" s="114">
        <v>3</v>
      </c>
      <c r="I124" s="114">
        <v>3</v>
      </c>
      <c r="J124" s="122">
        <v>20.43</v>
      </c>
      <c r="K124" s="122">
        <v>61.29</v>
      </c>
      <c r="L124" s="122">
        <f t="shared" si="1"/>
        <v>61.29</v>
      </c>
      <c r="M124" s="114" t="s">
        <v>130</v>
      </c>
      <c r="N124" s="114" t="s">
        <v>326</v>
      </c>
      <c r="O124" s="115">
        <v>42563</v>
      </c>
      <c r="P124" t="s">
        <v>113</v>
      </c>
    </row>
    <row r="125" spans="1:16" ht="45">
      <c r="A125" s="114" t="s">
        <v>199</v>
      </c>
      <c r="B125" s="114" t="s">
        <v>327</v>
      </c>
      <c r="C125" s="114">
        <v>171</v>
      </c>
      <c r="D125" s="114">
        <v>28221</v>
      </c>
      <c r="E125" s="114" t="s">
        <v>328</v>
      </c>
      <c r="F125" s="114" t="s">
        <v>37</v>
      </c>
      <c r="G125" s="114">
        <v>2</v>
      </c>
      <c r="H125" s="114">
        <v>1</v>
      </c>
      <c r="I125" s="114">
        <v>1</v>
      </c>
      <c r="J125" s="122">
        <v>1200</v>
      </c>
      <c r="K125" s="122">
        <v>1200</v>
      </c>
      <c r="L125" s="122">
        <f t="shared" si="1"/>
        <v>1200</v>
      </c>
      <c r="M125" s="114" t="s">
        <v>130</v>
      </c>
      <c r="N125" s="114" t="s">
        <v>329</v>
      </c>
      <c r="O125" s="115">
        <v>42564</v>
      </c>
      <c r="P125" t="s">
        <v>113</v>
      </c>
    </row>
    <row r="126" spans="1:19" ht="60">
      <c r="A126" s="131" t="s">
        <v>335</v>
      </c>
      <c r="B126" s="131" t="s">
        <v>336</v>
      </c>
      <c r="C126" s="131">
        <v>1</v>
      </c>
      <c r="D126" s="131">
        <v>69277</v>
      </c>
      <c r="E126" s="131" t="s">
        <v>337</v>
      </c>
      <c r="F126" s="131" t="s">
        <v>216</v>
      </c>
      <c r="G126" s="131">
        <v>400</v>
      </c>
      <c r="H126" s="131">
        <v>400</v>
      </c>
      <c r="I126" s="131">
        <v>60</v>
      </c>
      <c r="J126" s="131">
        <v>88.34</v>
      </c>
      <c r="K126" s="132">
        <v>35336</v>
      </c>
      <c r="L126" s="131"/>
      <c r="M126" s="131" t="s">
        <v>130</v>
      </c>
      <c r="N126" s="131" t="s">
        <v>338</v>
      </c>
      <c r="O126" s="133">
        <v>42585</v>
      </c>
      <c r="P126" s="134" t="s">
        <v>369</v>
      </c>
      <c r="S126" s="48"/>
    </row>
    <row r="127" spans="1:16" ht="105">
      <c r="A127" s="116">
        <v>42401</v>
      </c>
      <c r="B127" s="114" t="s">
        <v>339</v>
      </c>
      <c r="C127" s="114">
        <v>488</v>
      </c>
      <c r="D127" s="114">
        <v>67481</v>
      </c>
      <c r="E127" s="114" t="s">
        <v>340</v>
      </c>
      <c r="F127" s="114" t="s">
        <v>37</v>
      </c>
      <c r="G127" s="114">
        <v>32</v>
      </c>
      <c r="H127" s="114">
        <v>16</v>
      </c>
      <c r="I127" s="114">
        <v>16</v>
      </c>
      <c r="J127" s="114">
        <v>22</v>
      </c>
      <c r="K127" s="114">
        <v>352</v>
      </c>
      <c r="L127" s="114">
        <f t="shared" si="1"/>
        <v>352</v>
      </c>
      <c r="M127" s="114" t="s">
        <v>130</v>
      </c>
      <c r="N127" s="114" t="s">
        <v>341</v>
      </c>
      <c r="O127" s="115">
        <v>42604</v>
      </c>
      <c r="P127" t="s">
        <v>113</v>
      </c>
    </row>
    <row r="128" spans="1:16" ht="75">
      <c r="A128" s="116">
        <v>42401</v>
      </c>
      <c r="B128" s="114" t="s">
        <v>342</v>
      </c>
      <c r="C128" s="114">
        <v>148</v>
      </c>
      <c r="D128" s="114">
        <v>52888</v>
      </c>
      <c r="E128" s="114" t="s">
        <v>343</v>
      </c>
      <c r="F128" s="114" t="s">
        <v>37</v>
      </c>
      <c r="G128" s="114">
        <v>12</v>
      </c>
      <c r="H128" s="114">
        <v>6</v>
      </c>
      <c r="I128" s="114">
        <v>6</v>
      </c>
      <c r="J128" s="114">
        <v>47.62</v>
      </c>
      <c r="K128" s="114">
        <v>285.72</v>
      </c>
      <c r="L128" s="114">
        <f t="shared" si="1"/>
        <v>285.71999999999997</v>
      </c>
      <c r="M128" s="114" t="s">
        <v>130</v>
      </c>
      <c r="N128" s="114" t="s">
        <v>344</v>
      </c>
      <c r="O128" s="115">
        <v>42604</v>
      </c>
      <c r="P128" t="s">
        <v>113</v>
      </c>
    </row>
    <row r="129" spans="1:16" ht="30">
      <c r="A129" s="116">
        <v>42401</v>
      </c>
      <c r="B129" s="114" t="s">
        <v>345</v>
      </c>
      <c r="C129" s="114">
        <v>171</v>
      </c>
      <c r="D129" s="114">
        <v>2587</v>
      </c>
      <c r="E129" s="114" t="s">
        <v>346</v>
      </c>
      <c r="F129" s="114" t="s">
        <v>37</v>
      </c>
      <c r="G129" s="114">
        <v>60</v>
      </c>
      <c r="H129" s="114">
        <v>30</v>
      </c>
      <c r="I129" s="114">
        <v>30</v>
      </c>
      <c r="J129" s="114">
        <v>17.84</v>
      </c>
      <c r="K129" s="114">
        <v>535.2</v>
      </c>
      <c r="L129" s="114">
        <f t="shared" si="1"/>
        <v>535.2</v>
      </c>
      <c r="M129" s="114" t="s">
        <v>130</v>
      </c>
      <c r="N129" s="114" t="s">
        <v>347</v>
      </c>
      <c r="O129" s="115">
        <v>42613</v>
      </c>
      <c r="P129" t="s">
        <v>113</v>
      </c>
    </row>
    <row r="130" spans="1:16" ht="45">
      <c r="A130" s="116">
        <v>42401</v>
      </c>
      <c r="B130" s="114" t="s">
        <v>290</v>
      </c>
      <c r="C130" s="114">
        <v>349</v>
      </c>
      <c r="D130" s="114">
        <v>25844</v>
      </c>
      <c r="E130" s="114" t="s">
        <v>348</v>
      </c>
      <c r="F130" s="114" t="s">
        <v>150</v>
      </c>
      <c r="G130" s="114">
        <v>44</v>
      </c>
      <c r="H130" s="114">
        <v>5</v>
      </c>
      <c r="I130" s="114">
        <v>4</v>
      </c>
      <c r="J130" s="114">
        <v>24</v>
      </c>
      <c r="K130" s="114">
        <v>120</v>
      </c>
      <c r="L130" s="114">
        <f aca="true" t="shared" si="2" ref="L130:L193">I130*J130</f>
        <v>96</v>
      </c>
      <c r="M130" s="114" t="s">
        <v>130</v>
      </c>
      <c r="N130" s="114" t="s">
        <v>349</v>
      </c>
      <c r="O130" s="115">
        <v>42613</v>
      </c>
      <c r="P130" t="s">
        <v>113</v>
      </c>
    </row>
    <row r="131" spans="1:16" ht="45">
      <c r="A131" s="116">
        <v>42401</v>
      </c>
      <c r="B131" s="114" t="s">
        <v>290</v>
      </c>
      <c r="C131" s="114">
        <v>350</v>
      </c>
      <c r="D131" s="114">
        <v>48940</v>
      </c>
      <c r="E131" s="114" t="s">
        <v>350</v>
      </c>
      <c r="F131" s="114" t="s">
        <v>150</v>
      </c>
      <c r="G131" s="114">
        <v>10</v>
      </c>
      <c r="H131" s="114">
        <v>5</v>
      </c>
      <c r="I131" s="114">
        <v>3</v>
      </c>
      <c r="J131" s="114">
        <v>32</v>
      </c>
      <c r="K131" s="114">
        <v>160</v>
      </c>
      <c r="L131" s="114">
        <f t="shared" si="2"/>
        <v>96</v>
      </c>
      <c r="M131" s="114" t="s">
        <v>130</v>
      </c>
      <c r="N131" s="114" t="s">
        <v>349</v>
      </c>
      <c r="O131" s="115">
        <v>42613</v>
      </c>
      <c r="P131" t="s">
        <v>113</v>
      </c>
    </row>
    <row r="132" spans="1:16" ht="15">
      <c r="A132" s="114" t="s">
        <v>199</v>
      </c>
      <c r="B132" s="114" t="s">
        <v>176</v>
      </c>
      <c r="C132" s="114">
        <v>63</v>
      </c>
      <c r="D132" s="114">
        <v>26143</v>
      </c>
      <c r="E132" s="114" t="s">
        <v>351</v>
      </c>
      <c r="F132" s="114" t="s">
        <v>37</v>
      </c>
      <c r="G132" s="114">
        <v>360</v>
      </c>
      <c r="H132" s="114">
        <v>10</v>
      </c>
      <c r="I132" s="114">
        <v>10</v>
      </c>
      <c r="J132" s="114">
        <v>3.86</v>
      </c>
      <c r="K132" s="114">
        <v>38.6</v>
      </c>
      <c r="L132" s="114">
        <f t="shared" si="2"/>
        <v>38.6</v>
      </c>
      <c r="M132" s="114" t="s">
        <v>130</v>
      </c>
      <c r="N132" s="114" t="s">
        <v>352</v>
      </c>
      <c r="O132" s="115">
        <v>42614</v>
      </c>
      <c r="P132" t="s">
        <v>113</v>
      </c>
    </row>
    <row r="133" spans="1:16" ht="30">
      <c r="A133" s="114" t="s">
        <v>199</v>
      </c>
      <c r="B133" s="114" t="s">
        <v>176</v>
      </c>
      <c r="C133" s="114">
        <v>65</v>
      </c>
      <c r="D133" s="114">
        <v>44666</v>
      </c>
      <c r="E133" s="114" t="s">
        <v>353</v>
      </c>
      <c r="F133" s="114" t="s">
        <v>37</v>
      </c>
      <c r="G133" s="114">
        <v>20</v>
      </c>
      <c r="H133" s="114">
        <v>10</v>
      </c>
      <c r="I133" s="114">
        <v>10</v>
      </c>
      <c r="J133" s="114">
        <v>4.95</v>
      </c>
      <c r="K133" s="114">
        <v>49.5</v>
      </c>
      <c r="L133" s="114">
        <f t="shared" si="2"/>
        <v>49.5</v>
      </c>
      <c r="M133" s="114" t="s">
        <v>130</v>
      </c>
      <c r="N133" s="114" t="s">
        <v>352</v>
      </c>
      <c r="O133" s="115">
        <v>42614</v>
      </c>
      <c r="P133" t="s">
        <v>113</v>
      </c>
    </row>
    <row r="134" spans="1:16" ht="15">
      <c r="A134" s="114" t="s">
        <v>199</v>
      </c>
      <c r="B134" s="114" t="s">
        <v>176</v>
      </c>
      <c r="C134" s="114">
        <v>66</v>
      </c>
      <c r="D134" s="114">
        <v>31551</v>
      </c>
      <c r="E134" s="114" t="s">
        <v>354</v>
      </c>
      <c r="F134" s="114" t="s">
        <v>37</v>
      </c>
      <c r="G134" s="114">
        <v>124</v>
      </c>
      <c r="H134" s="114">
        <v>12</v>
      </c>
      <c r="I134" s="114">
        <v>12</v>
      </c>
      <c r="J134" s="114">
        <v>5.52</v>
      </c>
      <c r="K134" s="114">
        <v>66.24</v>
      </c>
      <c r="L134" s="114">
        <f t="shared" si="2"/>
        <v>66.24</v>
      </c>
      <c r="M134" s="114" t="s">
        <v>130</v>
      </c>
      <c r="N134" s="114" t="s">
        <v>352</v>
      </c>
      <c r="O134" s="115">
        <v>42614</v>
      </c>
      <c r="P134" t="s">
        <v>113</v>
      </c>
    </row>
    <row r="135" spans="1:16" ht="30">
      <c r="A135" s="114" t="s">
        <v>199</v>
      </c>
      <c r="B135" s="114" t="s">
        <v>176</v>
      </c>
      <c r="C135" s="114">
        <v>73</v>
      </c>
      <c r="D135" s="114">
        <v>47212</v>
      </c>
      <c r="E135" s="114" t="s">
        <v>355</v>
      </c>
      <c r="F135" s="114" t="s">
        <v>133</v>
      </c>
      <c r="G135" s="114">
        <v>40</v>
      </c>
      <c r="H135" s="114">
        <v>20</v>
      </c>
      <c r="I135" s="114">
        <v>20</v>
      </c>
      <c r="J135" s="114">
        <v>1.75</v>
      </c>
      <c r="K135" s="114">
        <v>35</v>
      </c>
      <c r="L135" s="114">
        <f t="shared" si="2"/>
        <v>35</v>
      </c>
      <c r="M135" s="114" t="s">
        <v>130</v>
      </c>
      <c r="N135" s="114" t="s">
        <v>352</v>
      </c>
      <c r="O135" s="115">
        <v>42614</v>
      </c>
      <c r="P135" t="s">
        <v>113</v>
      </c>
    </row>
    <row r="136" spans="1:16" ht="30">
      <c r="A136" s="114" t="s">
        <v>199</v>
      </c>
      <c r="B136" s="114" t="s">
        <v>176</v>
      </c>
      <c r="C136" s="114">
        <v>77</v>
      </c>
      <c r="D136" s="114">
        <v>48162</v>
      </c>
      <c r="E136" s="114" t="s">
        <v>299</v>
      </c>
      <c r="F136" s="114" t="s">
        <v>37</v>
      </c>
      <c r="G136" s="114">
        <v>200</v>
      </c>
      <c r="H136" s="114">
        <v>100</v>
      </c>
      <c r="I136" s="114">
        <v>100</v>
      </c>
      <c r="J136" s="114">
        <v>0.69</v>
      </c>
      <c r="K136" s="114">
        <v>69</v>
      </c>
      <c r="L136" s="114">
        <f t="shared" si="2"/>
        <v>69</v>
      </c>
      <c r="M136" s="114" t="s">
        <v>130</v>
      </c>
      <c r="N136" s="114" t="s">
        <v>352</v>
      </c>
      <c r="O136" s="115">
        <v>42614</v>
      </c>
      <c r="P136" t="s">
        <v>113</v>
      </c>
    </row>
    <row r="137" spans="1:16" ht="15">
      <c r="A137" s="114" t="s">
        <v>199</v>
      </c>
      <c r="B137" s="114" t="s">
        <v>176</v>
      </c>
      <c r="C137" s="114">
        <v>80</v>
      </c>
      <c r="D137" s="114">
        <v>5775</v>
      </c>
      <c r="E137" s="114" t="s">
        <v>356</v>
      </c>
      <c r="F137" s="114" t="s">
        <v>37</v>
      </c>
      <c r="G137" s="114">
        <v>1020</v>
      </c>
      <c r="H137" s="114">
        <v>10</v>
      </c>
      <c r="I137" s="114">
        <v>10</v>
      </c>
      <c r="J137" s="114">
        <v>0.78</v>
      </c>
      <c r="K137" s="114">
        <v>7.8</v>
      </c>
      <c r="L137" s="114">
        <f t="shared" si="2"/>
        <v>7.800000000000001</v>
      </c>
      <c r="M137" s="114" t="s">
        <v>130</v>
      </c>
      <c r="N137" s="114" t="s">
        <v>352</v>
      </c>
      <c r="O137" s="115">
        <v>42614</v>
      </c>
      <c r="P137" t="s">
        <v>113</v>
      </c>
    </row>
    <row r="138" spans="1:16" ht="15">
      <c r="A138" s="114" t="s">
        <v>199</v>
      </c>
      <c r="B138" s="114" t="s">
        <v>176</v>
      </c>
      <c r="C138" s="114">
        <v>83</v>
      </c>
      <c r="D138" s="114">
        <v>47215</v>
      </c>
      <c r="E138" s="114" t="s">
        <v>357</v>
      </c>
      <c r="F138" s="114" t="s">
        <v>133</v>
      </c>
      <c r="G138" s="114">
        <v>156</v>
      </c>
      <c r="H138" s="114">
        <v>8</v>
      </c>
      <c r="I138" s="114">
        <v>8</v>
      </c>
      <c r="J138" s="114">
        <v>7.5</v>
      </c>
      <c r="K138" s="114">
        <v>60</v>
      </c>
      <c r="L138" s="114">
        <f t="shared" si="2"/>
        <v>60</v>
      </c>
      <c r="M138" s="114" t="s">
        <v>130</v>
      </c>
      <c r="N138" s="114" t="s">
        <v>352</v>
      </c>
      <c r="O138" s="115">
        <v>42614</v>
      </c>
      <c r="P138" t="s">
        <v>113</v>
      </c>
    </row>
    <row r="139" spans="1:16" ht="75">
      <c r="A139" s="114" t="s">
        <v>199</v>
      </c>
      <c r="B139" s="114" t="s">
        <v>176</v>
      </c>
      <c r="C139" s="114">
        <v>101</v>
      </c>
      <c r="D139" s="114">
        <v>47219</v>
      </c>
      <c r="E139" s="114" t="s">
        <v>282</v>
      </c>
      <c r="F139" s="114" t="s">
        <v>283</v>
      </c>
      <c r="G139" s="114">
        <v>72</v>
      </c>
      <c r="H139" s="114">
        <v>1</v>
      </c>
      <c r="I139" s="114">
        <v>1</v>
      </c>
      <c r="J139" s="114">
        <v>7.2</v>
      </c>
      <c r="K139" s="114">
        <v>7.2</v>
      </c>
      <c r="L139" s="114">
        <f t="shared" si="2"/>
        <v>7.2</v>
      </c>
      <c r="M139" s="114" t="s">
        <v>130</v>
      </c>
      <c r="N139" s="114" t="s">
        <v>352</v>
      </c>
      <c r="O139" s="115">
        <v>42614</v>
      </c>
      <c r="P139" t="s">
        <v>113</v>
      </c>
    </row>
    <row r="140" spans="1:16" ht="15">
      <c r="A140" s="114" t="s">
        <v>199</v>
      </c>
      <c r="B140" s="114" t="s">
        <v>176</v>
      </c>
      <c r="C140" s="114">
        <v>143</v>
      </c>
      <c r="D140" s="114">
        <v>4037</v>
      </c>
      <c r="E140" s="114" t="s">
        <v>358</v>
      </c>
      <c r="F140" s="114" t="s">
        <v>37</v>
      </c>
      <c r="G140" s="114">
        <v>10</v>
      </c>
      <c r="H140" s="114">
        <v>5</v>
      </c>
      <c r="I140" s="114">
        <v>2</v>
      </c>
      <c r="J140" s="114">
        <v>24</v>
      </c>
      <c r="K140" s="114">
        <v>120</v>
      </c>
      <c r="L140" s="114">
        <f t="shared" si="2"/>
        <v>48</v>
      </c>
      <c r="M140" s="114" t="s">
        <v>130</v>
      </c>
      <c r="N140" s="114" t="s">
        <v>352</v>
      </c>
      <c r="O140" s="115">
        <v>42614</v>
      </c>
      <c r="P140" t="s">
        <v>113</v>
      </c>
    </row>
    <row r="141" spans="1:16" ht="45">
      <c r="A141" s="114" t="s">
        <v>199</v>
      </c>
      <c r="B141" s="114" t="s">
        <v>176</v>
      </c>
      <c r="C141" s="114">
        <v>172</v>
      </c>
      <c r="D141" s="114">
        <v>1869</v>
      </c>
      <c r="E141" s="114" t="s">
        <v>359</v>
      </c>
      <c r="F141" s="114" t="s">
        <v>37</v>
      </c>
      <c r="G141" s="114">
        <v>32</v>
      </c>
      <c r="H141" s="114">
        <v>16</v>
      </c>
      <c r="I141" s="114">
        <v>16</v>
      </c>
      <c r="J141" s="114">
        <v>0.82</v>
      </c>
      <c r="K141" s="114">
        <v>13.12</v>
      </c>
      <c r="L141" s="114">
        <f t="shared" si="2"/>
        <v>13.12</v>
      </c>
      <c r="M141" s="114" t="s">
        <v>130</v>
      </c>
      <c r="N141" s="114" t="s">
        <v>352</v>
      </c>
      <c r="O141" s="115">
        <v>42614</v>
      </c>
      <c r="P141" t="s">
        <v>113</v>
      </c>
    </row>
    <row r="142" spans="1:16" ht="45">
      <c r="A142" s="114" t="s">
        <v>199</v>
      </c>
      <c r="B142" s="114" t="s">
        <v>176</v>
      </c>
      <c r="C142" s="114">
        <v>173</v>
      </c>
      <c r="D142" s="114">
        <v>47226</v>
      </c>
      <c r="E142" s="114" t="s">
        <v>165</v>
      </c>
      <c r="F142" s="114" t="s">
        <v>37</v>
      </c>
      <c r="G142" s="114">
        <v>48</v>
      </c>
      <c r="H142" s="114">
        <v>24</v>
      </c>
      <c r="I142" s="114">
        <v>24</v>
      </c>
      <c r="J142" s="114">
        <v>1.55</v>
      </c>
      <c r="K142" s="114">
        <v>37.2</v>
      </c>
      <c r="L142" s="114">
        <f t="shared" si="2"/>
        <v>37.2</v>
      </c>
      <c r="M142" s="114" t="s">
        <v>130</v>
      </c>
      <c r="N142" s="114" t="s">
        <v>352</v>
      </c>
      <c r="O142" s="115">
        <v>42614</v>
      </c>
      <c r="P142" t="s">
        <v>113</v>
      </c>
    </row>
    <row r="143" spans="1:16" ht="150">
      <c r="A143" s="114" t="s">
        <v>360</v>
      </c>
      <c r="B143" s="114" t="s">
        <v>361</v>
      </c>
      <c r="C143" s="114">
        <v>19</v>
      </c>
      <c r="D143" s="114">
        <v>52689</v>
      </c>
      <c r="E143" s="114" t="s">
        <v>362</v>
      </c>
      <c r="F143" s="114" t="s">
        <v>37</v>
      </c>
      <c r="G143" s="114">
        <v>16</v>
      </c>
      <c r="H143" s="114">
        <v>3</v>
      </c>
      <c r="I143" s="114">
        <v>3</v>
      </c>
      <c r="J143" s="114">
        <v>68.4</v>
      </c>
      <c r="K143" s="114">
        <v>205.2</v>
      </c>
      <c r="L143" s="114">
        <f t="shared" si="2"/>
        <v>205.20000000000002</v>
      </c>
      <c r="M143" s="114" t="s">
        <v>130</v>
      </c>
      <c r="N143" s="114" t="s">
        <v>363</v>
      </c>
      <c r="O143" s="115">
        <v>42614</v>
      </c>
      <c r="P143" t="s">
        <v>113</v>
      </c>
    </row>
    <row r="144" spans="1:16" ht="75">
      <c r="A144" s="114" t="s">
        <v>360</v>
      </c>
      <c r="B144" s="114" t="s">
        <v>364</v>
      </c>
      <c r="C144" s="114">
        <v>20</v>
      </c>
      <c r="D144" s="114">
        <v>51874</v>
      </c>
      <c r="E144" s="114" t="s">
        <v>365</v>
      </c>
      <c r="F144" s="114" t="s">
        <v>37</v>
      </c>
      <c r="G144" s="114">
        <v>12</v>
      </c>
      <c r="H144" s="114">
        <v>6</v>
      </c>
      <c r="I144" s="114">
        <v>6</v>
      </c>
      <c r="J144" s="114">
        <v>71</v>
      </c>
      <c r="K144" s="114">
        <v>426</v>
      </c>
      <c r="L144" s="114">
        <f t="shared" si="2"/>
        <v>426</v>
      </c>
      <c r="M144" s="114" t="s">
        <v>130</v>
      </c>
      <c r="N144" s="114" t="s">
        <v>366</v>
      </c>
      <c r="O144" s="115">
        <v>42614</v>
      </c>
      <c r="P144" t="s">
        <v>113</v>
      </c>
    </row>
    <row r="145" spans="1:16" ht="15">
      <c r="A145" s="114" t="s">
        <v>199</v>
      </c>
      <c r="B145" s="114" t="s">
        <v>170</v>
      </c>
      <c r="C145" s="114">
        <v>88</v>
      </c>
      <c r="D145" s="114">
        <v>8804</v>
      </c>
      <c r="E145" s="114" t="s">
        <v>367</v>
      </c>
      <c r="F145" s="114" t="s">
        <v>37</v>
      </c>
      <c r="G145" s="114">
        <v>6</v>
      </c>
      <c r="H145" s="114">
        <v>3</v>
      </c>
      <c r="I145" s="114">
        <v>3</v>
      </c>
      <c r="J145" s="114">
        <v>60</v>
      </c>
      <c r="K145" s="114">
        <v>180</v>
      </c>
      <c r="L145" s="114">
        <f t="shared" si="2"/>
        <v>180</v>
      </c>
      <c r="M145" s="114" t="s">
        <v>130</v>
      </c>
      <c r="N145" s="114" t="s">
        <v>368</v>
      </c>
      <c r="O145" s="115">
        <v>42632</v>
      </c>
      <c r="P145" t="s">
        <v>113</v>
      </c>
    </row>
    <row r="146" spans="1:16" ht="15">
      <c r="A146" s="114" t="s">
        <v>391</v>
      </c>
      <c r="B146" s="114" t="s">
        <v>157</v>
      </c>
      <c r="C146" s="114">
        <v>30</v>
      </c>
      <c r="D146" s="114">
        <v>27432</v>
      </c>
      <c r="E146" s="114" t="s">
        <v>392</v>
      </c>
      <c r="F146" s="114" t="s">
        <v>37</v>
      </c>
      <c r="G146" s="114">
        <v>110</v>
      </c>
      <c r="H146" s="114">
        <v>35</v>
      </c>
      <c r="I146" s="114">
        <v>20</v>
      </c>
      <c r="J146" s="114">
        <v>2.18</v>
      </c>
      <c r="K146" s="114">
        <v>76.3</v>
      </c>
      <c r="L146" s="114">
        <f t="shared" si="2"/>
        <v>43.6</v>
      </c>
      <c r="M146" s="114" t="s">
        <v>130</v>
      </c>
      <c r="N146" s="114" t="s">
        <v>393</v>
      </c>
      <c r="O146" s="115">
        <v>42664</v>
      </c>
      <c r="P146" t="s">
        <v>113</v>
      </c>
    </row>
    <row r="147" spans="1:16" ht="45">
      <c r="A147" s="114" t="s">
        <v>391</v>
      </c>
      <c r="B147" s="114" t="s">
        <v>157</v>
      </c>
      <c r="C147" s="114">
        <v>39</v>
      </c>
      <c r="D147" s="114">
        <v>70092</v>
      </c>
      <c r="E147" s="114" t="s">
        <v>394</v>
      </c>
      <c r="F147" s="114" t="s">
        <v>37</v>
      </c>
      <c r="G147" s="114">
        <v>60</v>
      </c>
      <c r="H147" s="114">
        <v>30</v>
      </c>
      <c r="I147" s="114">
        <v>30</v>
      </c>
      <c r="J147" s="114">
        <v>4.23</v>
      </c>
      <c r="K147" s="114">
        <v>126.9</v>
      </c>
      <c r="L147" s="114">
        <f t="shared" si="2"/>
        <v>126.9</v>
      </c>
      <c r="M147" s="114" t="s">
        <v>130</v>
      </c>
      <c r="N147" s="114" t="s">
        <v>393</v>
      </c>
      <c r="O147" s="115">
        <v>42664</v>
      </c>
      <c r="P147" t="s">
        <v>113</v>
      </c>
    </row>
    <row r="148" spans="1:16" ht="60">
      <c r="A148" s="114" t="s">
        <v>391</v>
      </c>
      <c r="B148" s="114" t="s">
        <v>157</v>
      </c>
      <c r="C148" s="114">
        <v>69</v>
      </c>
      <c r="D148" s="114">
        <v>47194</v>
      </c>
      <c r="E148" s="114" t="s">
        <v>139</v>
      </c>
      <c r="F148" s="114" t="s">
        <v>37</v>
      </c>
      <c r="G148" s="114">
        <v>476</v>
      </c>
      <c r="H148" s="114">
        <v>178</v>
      </c>
      <c r="I148" s="114">
        <v>87</v>
      </c>
      <c r="J148" s="114">
        <v>2.79</v>
      </c>
      <c r="K148" s="114">
        <v>496.62</v>
      </c>
      <c r="L148" s="114">
        <f t="shared" si="2"/>
        <v>242.73</v>
      </c>
      <c r="M148" s="114" t="s">
        <v>130</v>
      </c>
      <c r="N148" s="114" t="s">
        <v>393</v>
      </c>
      <c r="O148" s="115">
        <v>42664</v>
      </c>
      <c r="P148" t="s">
        <v>113</v>
      </c>
    </row>
    <row r="149" spans="1:16" ht="60">
      <c r="A149" s="114" t="s">
        <v>391</v>
      </c>
      <c r="B149" s="114" t="s">
        <v>157</v>
      </c>
      <c r="C149" s="114">
        <v>70</v>
      </c>
      <c r="D149" s="114">
        <v>47193</v>
      </c>
      <c r="E149" s="114" t="s">
        <v>140</v>
      </c>
      <c r="F149" s="114" t="s">
        <v>37</v>
      </c>
      <c r="G149" s="114">
        <v>836</v>
      </c>
      <c r="H149" s="114">
        <v>178</v>
      </c>
      <c r="I149" s="114">
        <v>88</v>
      </c>
      <c r="J149" s="114">
        <v>2.79</v>
      </c>
      <c r="K149" s="114">
        <v>496.62</v>
      </c>
      <c r="L149" s="114">
        <f t="shared" si="2"/>
        <v>245.52</v>
      </c>
      <c r="M149" s="114" t="s">
        <v>130</v>
      </c>
      <c r="N149" s="114" t="s">
        <v>393</v>
      </c>
      <c r="O149" s="115">
        <v>42664</v>
      </c>
      <c r="P149" t="s">
        <v>113</v>
      </c>
    </row>
    <row r="150" spans="1:16" ht="60">
      <c r="A150" s="114" t="s">
        <v>391</v>
      </c>
      <c r="B150" s="114" t="s">
        <v>157</v>
      </c>
      <c r="C150" s="114">
        <v>72</v>
      </c>
      <c r="D150" s="114">
        <v>47195</v>
      </c>
      <c r="E150" s="114" t="s">
        <v>142</v>
      </c>
      <c r="F150" s="114" t="s">
        <v>37</v>
      </c>
      <c r="G150" s="114">
        <v>308</v>
      </c>
      <c r="H150" s="114">
        <v>94</v>
      </c>
      <c r="I150" s="114">
        <v>54</v>
      </c>
      <c r="J150" s="114">
        <v>2.79</v>
      </c>
      <c r="K150" s="114">
        <v>262.26</v>
      </c>
      <c r="L150" s="114">
        <f t="shared" si="2"/>
        <v>150.66</v>
      </c>
      <c r="M150" s="114" t="s">
        <v>130</v>
      </c>
      <c r="N150" s="114" t="s">
        <v>393</v>
      </c>
      <c r="O150" s="115">
        <v>42664</v>
      </c>
      <c r="P150" t="s">
        <v>113</v>
      </c>
    </row>
    <row r="151" spans="1:16" ht="75">
      <c r="A151" s="114" t="s">
        <v>391</v>
      </c>
      <c r="B151" s="114" t="s">
        <v>157</v>
      </c>
      <c r="C151" s="114">
        <v>112</v>
      </c>
      <c r="D151" s="114">
        <v>7920</v>
      </c>
      <c r="E151" s="114" t="s">
        <v>395</v>
      </c>
      <c r="F151" s="114" t="s">
        <v>37</v>
      </c>
      <c r="G151" s="114">
        <v>80</v>
      </c>
      <c r="H151" s="114">
        <v>10</v>
      </c>
      <c r="I151" s="114">
        <v>10</v>
      </c>
      <c r="J151" s="114">
        <v>1.29</v>
      </c>
      <c r="K151" s="114">
        <v>12.9</v>
      </c>
      <c r="L151" s="114">
        <f t="shared" si="2"/>
        <v>12.9</v>
      </c>
      <c r="M151" s="114" t="s">
        <v>130</v>
      </c>
      <c r="N151" s="114" t="s">
        <v>393</v>
      </c>
      <c r="O151" s="115">
        <v>42664</v>
      </c>
      <c r="P151" t="s">
        <v>113</v>
      </c>
    </row>
    <row r="152" spans="1:16" ht="60">
      <c r="A152" s="114" t="s">
        <v>391</v>
      </c>
      <c r="B152" s="114" t="s">
        <v>157</v>
      </c>
      <c r="C152" s="114">
        <v>182</v>
      </c>
      <c r="D152" s="114">
        <v>70082</v>
      </c>
      <c r="E152" s="114" t="s">
        <v>396</v>
      </c>
      <c r="F152" s="114" t="s">
        <v>150</v>
      </c>
      <c r="G152" s="114">
        <v>36</v>
      </c>
      <c r="H152" s="114">
        <v>12</v>
      </c>
      <c r="I152" s="114">
        <v>8</v>
      </c>
      <c r="J152" s="114">
        <v>4.19</v>
      </c>
      <c r="K152" s="114">
        <v>50.28</v>
      </c>
      <c r="L152" s="114">
        <f t="shared" si="2"/>
        <v>33.52</v>
      </c>
      <c r="M152" s="114" t="s">
        <v>130</v>
      </c>
      <c r="N152" s="114" t="s">
        <v>393</v>
      </c>
      <c r="O152" s="115">
        <v>42664</v>
      </c>
      <c r="P152" t="s">
        <v>113</v>
      </c>
    </row>
    <row r="153" spans="1:16" ht="90">
      <c r="A153" s="114" t="s">
        <v>391</v>
      </c>
      <c r="B153" s="114" t="s">
        <v>397</v>
      </c>
      <c r="C153" s="114">
        <v>218</v>
      </c>
      <c r="D153" s="114">
        <v>47190</v>
      </c>
      <c r="E153" s="114" t="s">
        <v>398</v>
      </c>
      <c r="F153" s="114" t="s">
        <v>37</v>
      </c>
      <c r="G153" s="114">
        <v>144</v>
      </c>
      <c r="H153" s="114">
        <v>72</v>
      </c>
      <c r="I153" s="114">
        <v>32</v>
      </c>
      <c r="J153" s="114">
        <v>7.5</v>
      </c>
      <c r="K153" s="114">
        <v>540</v>
      </c>
      <c r="L153" s="114">
        <f t="shared" si="2"/>
        <v>240</v>
      </c>
      <c r="M153" s="114" t="s">
        <v>130</v>
      </c>
      <c r="N153" s="114" t="s">
        <v>399</v>
      </c>
      <c r="O153" s="115">
        <v>42664</v>
      </c>
      <c r="P153" t="s">
        <v>113</v>
      </c>
    </row>
    <row r="154" spans="1:16" ht="90">
      <c r="A154" s="114" t="s">
        <v>391</v>
      </c>
      <c r="B154" s="114" t="s">
        <v>397</v>
      </c>
      <c r="C154" s="114">
        <v>219</v>
      </c>
      <c r="D154" s="114">
        <v>47192</v>
      </c>
      <c r="E154" s="114" t="s">
        <v>400</v>
      </c>
      <c r="F154" s="114" t="s">
        <v>37</v>
      </c>
      <c r="G154" s="114">
        <v>112</v>
      </c>
      <c r="H154" s="114">
        <v>56</v>
      </c>
      <c r="I154" s="114">
        <v>36</v>
      </c>
      <c r="J154" s="114">
        <v>7.5</v>
      </c>
      <c r="K154" s="114">
        <v>420</v>
      </c>
      <c r="L154" s="114">
        <f t="shared" si="2"/>
        <v>270</v>
      </c>
      <c r="M154" s="114" t="s">
        <v>130</v>
      </c>
      <c r="N154" s="114" t="s">
        <v>399</v>
      </c>
      <c r="O154" s="115">
        <v>42664</v>
      </c>
      <c r="P154" t="s">
        <v>113</v>
      </c>
    </row>
    <row r="155" spans="1:16" ht="135">
      <c r="A155" s="114" t="s">
        <v>391</v>
      </c>
      <c r="B155" s="114" t="s">
        <v>401</v>
      </c>
      <c r="C155" s="114">
        <v>340</v>
      </c>
      <c r="D155" s="114">
        <v>24897</v>
      </c>
      <c r="E155" s="114" t="s">
        <v>402</v>
      </c>
      <c r="F155" s="114" t="s">
        <v>37</v>
      </c>
      <c r="G155" s="114">
        <v>40</v>
      </c>
      <c r="H155" s="114">
        <v>20</v>
      </c>
      <c r="I155" s="114">
        <v>10</v>
      </c>
      <c r="J155" s="114">
        <v>4.96</v>
      </c>
      <c r="K155" s="114">
        <v>99.2</v>
      </c>
      <c r="L155" s="114">
        <f t="shared" si="2"/>
        <v>49.6</v>
      </c>
      <c r="M155" s="114" t="s">
        <v>130</v>
      </c>
      <c r="N155" s="114" t="s">
        <v>403</v>
      </c>
      <c r="O155" s="115">
        <v>42664</v>
      </c>
      <c r="P155" t="s">
        <v>113</v>
      </c>
    </row>
    <row r="156" spans="1:16" ht="60">
      <c r="A156" s="114" t="s">
        <v>391</v>
      </c>
      <c r="B156" s="114" t="s">
        <v>162</v>
      </c>
      <c r="C156" s="114">
        <v>78</v>
      </c>
      <c r="D156" s="114">
        <v>62913</v>
      </c>
      <c r="E156" s="114" t="s">
        <v>404</v>
      </c>
      <c r="F156" s="114" t="s">
        <v>129</v>
      </c>
      <c r="G156" s="114">
        <v>84</v>
      </c>
      <c r="H156" s="114">
        <v>42</v>
      </c>
      <c r="I156" s="114">
        <v>22</v>
      </c>
      <c r="J156" s="114">
        <v>2.68</v>
      </c>
      <c r="K156" s="114">
        <v>112.56</v>
      </c>
      <c r="L156" s="114">
        <f t="shared" si="2"/>
        <v>58.96</v>
      </c>
      <c r="M156" s="114" t="s">
        <v>130</v>
      </c>
      <c r="N156" s="114" t="s">
        <v>405</v>
      </c>
      <c r="O156" s="115">
        <v>42664</v>
      </c>
      <c r="P156" t="s">
        <v>113</v>
      </c>
    </row>
    <row r="157" spans="1:16" ht="60">
      <c r="A157" s="114" t="s">
        <v>391</v>
      </c>
      <c r="B157" s="114" t="s">
        <v>162</v>
      </c>
      <c r="C157" s="114">
        <v>79</v>
      </c>
      <c r="D157" s="114">
        <v>62915</v>
      </c>
      <c r="E157" s="114" t="s">
        <v>406</v>
      </c>
      <c r="F157" s="114" t="s">
        <v>129</v>
      </c>
      <c r="G157" s="114">
        <v>84</v>
      </c>
      <c r="H157" s="114">
        <v>42</v>
      </c>
      <c r="I157" s="114">
        <v>22</v>
      </c>
      <c r="J157" s="114">
        <v>6.45</v>
      </c>
      <c r="K157" s="114">
        <v>270.9</v>
      </c>
      <c r="L157" s="114">
        <f t="shared" si="2"/>
        <v>141.9</v>
      </c>
      <c r="M157" s="114" t="s">
        <v>130</v>
      </c>
      <c r="N157" s="114" t="s">
        <v>405</v>
      </c>
      <c r="O157" s="115">
        <v>42664</v>
      </c>
      <c r="P157" t="s">
        <v>113</v>
      </c>
    </row>
    <row r="158" spans="1:16" ht="45">
      <c r="A158" s="114" t="s">
        <v>391</v>
      </c>
      <c r="B158" s="114" t="s">
        <v>162</v>
      </c>
      <c r="C158" s="114">
        <v>270</v>
      </c>
      <c r="D158" s="114">
        <v>21423</v>
      </c>
      <c r="E158" s="114" t="s">
        <v>407</v>
      </c>
      <c r="F158" s="114" t="s">
        <v>37</v>
      </c>
      <c r="G158" s="114">
        <v>2</v>
      </c>
      <c r="H158" s="114">
        <v>1</v>
      </c>
      <c r="I158" s="114">
        <v>1</v>
      </c>
      <c r="J158" s="114">
        <v>63.92</v>
      </c>
      <c r="K158" s="114">
        <v>63.92</v>
      </c>
      <c r="L158" s="114">
        <f t="shared" si="2"/>
        <v>63.92</v>
      </c>
      <c r="M158" s="114" t="s">
        <v>130</v>
      </c>
      <c r="N158" s="114" t="s">
        <v>405</v>
      </c>
      <c r="O158" s="115">
        <v>42664</v>
      </c>
      <c r="P158" t="s">
        <v>113</v>
      </c>
    </row>
    <row r="159" spans="1:16" ht="60">
      <c r="A159" s="114" t="s">
        <v>391</v>
      </c>
      <c r="B159" s="114" t="s">
        <v>162</v>
      </c>
      <c r="C159" s="114">
        <v>302</v>
      </c>
      <c r="D159" s="114">
        <v>18768</v>
      </c>
      <c r="E159" s="114" t="s">
        <v>408</v>
      </c>
      <c r="F159" s="114" t="s">
        <v>37</v>
      </c>
      <c r="G159" s="114">
        <v>100</v>
      </c>
      <c r="H159" s="114">
        <v>30</v>
      </c>
      <c r="I159" s="114">
        <v>10</v>
      </c>
      <c r="J159" s="114">
        <v>1.24</v>
      </c>
      <c r="K159" s="114">
        <v>37.2</v>
      </c>
      <c r="L159" s="114">
        <f t="shared" si="2"/>
        <v>12.4</v>
      </c>
      <c r="M159" s="114" t="s">
        <v>130</v>
      </c>
      <c r="N159" s="114" t="s">
        <v>405</v>
      </c>
      <c r="O159" s="115">
        <v>42664</v>
      </c>
      <c r="P159" t="s">
        <v>113</v>
      </c>
    </row>
    <row r="160" spans="1:16" ht="90">
      <c r="A160" s="114" t="s">
        <v>391</v>
      </c>
      <c r="B160" s="114" t="s">
        <v>409</v>
      </c>
      <c r="C160" s="114">
        <v>180</v>
      </c>
      <c r="D160" s="114">
        <v>31238</v>
      </c>
      <c r="E160" s="114" t="s">
        <v>410</v>
      </c>
      <c r="F160" s="114" t="s">
        <v>37</v>
      </c>
      <c r="G160" s="114">
        <v>16</v>
      </c>
      <c r="H160" s="114">
        <v>5</v>
      </c>
      <c r="I160" s="114">
        <v>2</v>
      </c>
      <c r="J160" s="114">
        <v>50.95</v>
      </c>
      <c r="K160" s="114">
        <v>254.75</v>
      </c>
      <c r="L160" s="114">
        <f t="shared" si="2"/>
        <v>101.9</v>
      </c>
      <c r="M160" s="114" t="s">
        <v>130</v>
      </c>
      <c r="N160" s="114" t="s">
        <v>411</v>
      </c>
      <c r="O160" s="115">
        <v>42664</v>
      </c>
      <c r="P160" t="s">
        <v>113</v>
      </c>
    </row>
    <row r="161" spans="1:16" ht="60">
      <c r="A161" s="114" t="s">
        <v>391</v>
      </c>
      <c r="B161" s="114" t="s">
        <v>409</v>
      </c>
      <c r="C161" s="114">
        <v>200</v>
      </c>
      <c r="D161" s="114">
        <v>185</v>
      </c>
      <c r="E161" s="114" t="s">
        <v>412</v>
      </c>
      <c r="F161" s="114" t="s">
        <v>37</v>
      </c>
      <c r="G161" s="114">
        <v>20</v>
      </c>
      <c r="H161" s="114">
        <v>10</v>
      </c>
      <c r="I161" s="114">
        <v>3</v>
      </c>
      <c r="J161" s="114">
        <v>10.25</v>
      </c>
      <c r="K161" s="114">
        <v>102.5</v>
      </c>
      <c r="L161" s="114">
        <f t="shared" si="2"/>
        <v>30.75</v>
      </c>
      <c r="M161" s="114" t="s">
        <v>130</v>
      </c>
      <c r="N161" s="114" t="s">
        <v>411</v>
      </c>
      <c r="O161" s="115">
        <v>42664</v>
      </c>
      <c r="P161" t="s">
        <v>113</v>
      </c>
    </row>
    <row r="162" spans="1:16" ht="45">
      <c r="A162" s="114" t="s">
        <v>391</v>
      </c>
      <c r="B162" s="114" t="s">
        <v>290</v>
      </c>
      <c r="C162" s="114">
        <v>17</v>
      </c>
      <c r="D162" s="114">
        <v>61766</v>
      </c>
      <c r="E162" s="114" t="s">
        <v>413</v>
      </c>
      <c r="F162" s="114" t="s">
        <v>37</v>
      </c>
      <c r="G162" s="114">
        <v>8</v>
      </c>
      <c r="H162" s="114">
        <v>4</v>
      </c>
      <c r="I162" s="114">
        <v>4</v>
      </c>
      <c r="J162" s="114">
        <v>7.98</v>
      </c>
      <c r="K162" s="114">
        <v>31.92</v>
      </c>
      <c r="L162" s="114">
        <f t="shared" si="2"/>
        <v>31.92</v>
      </c>
      <c r="M162" s="114" t="s">
        <v>130</v>
      </c>
      <c r="N162" s="114" t="s">
        <v>414</v>
      </c>
      <c r="O162" s="115">
        <v>42664</v>
      </c>
      <c r="P162" t="s">
        <v>113</v>
      </c>
    </row>
    <row r="163" spans="1:16" ht="30">
      <c r="A163" s="114" t="s">
        <v>391</v>
      </c>
      <c r="B163" s="114" t="s">
        <v>290</v>
      </c>
      <c r="C163" s="114">
        <v>162</v>
      </c>
      <c r="D163" s="114">
        <v>47211</v>
      </c>
      <c r="E163" s="114" t="s">
        <v>415</v>
      </c>
      <c r="F163" s="114" t="s">
        <v>133</v>
      </c>
      <c r="G163" s="114">
        <v>130</v>
      </c>
      <c r="H163" s="114">
        <v>60</v>
      </c>
      <c r="I163" s="114">
        <v>40</v>
      </c>
      <c r="J163" s="114">
        <v>1.21</v>
      </c>
      <c r="K163" s="114">
        <v>72.6</v>
      </c>
      <c r="L163" s="114">
        <f t="shared" si="2"/>
        <v>48.4</v>
      </c>
      <c r="M163" s="114" t="s">
        <v>130</v>
      </c>
      <c r="N163" s="114" t="s">
        <v>414</v>
      </c>
      <c r="O163" s="115">
        <v>42664</v>
      </c>
      <c r="P163" t="s">
        <v>113</v>
      </c>
    </row>
    <row r="164" spans="1:16" ht="30">
      <c r="A164" s="114" t="s">
        <v>391</v>
      </c>
      <c r="B164" s="114" t="s">
        <v>290</v>
      </c>
      <c r="C164" s="114">
        <v>163</v>
      </c>
      <c r="D164" s="114">
        <v>47212</v>
      </c>
      <c r="E164" s="114" t="s">
        <v>355</v>
      </c>
      <c r="F164" s="114" t="s">
        <v>133</v>
      </c>
      <c r="G164" s="114">
        <v>70</v>
      </c>
      <c r="H164" s="114">
        <v>30</v>
      </c>
      <c r="I164" s="114">
        <v>30</v>
      </c>
      <c r="J164" s="114">
        <v>1.87</v>
      </c>
      <c r="K164" s="114">
        <v>56.1</v>
      </c>
      <c r="L164" s="114">
        <f t="shared" si="2"/>
        <v>56.1</v>
      </c>
      <c r="M164" s="114" t="s">
        <v>130</v>
      </c>
      <c r="N164" s="114" t="s">
        <v>414</v>
      </c>
      <c r="O164" s="115">
        <v>42664</v>
      </c>
      <c r="P164" t="s">
        <v>113</v>
      </c>
    </row>
    <row r="165" spans="1:16" ht="15">
      <c r="A165" s="114" t="s">
        <v>391</v>
      </c>
      <c r="B165" s="114" t="s">
        <v>290</v>
      </c>
      <c r="C165" s="114">
        <v>168</v>
      </c>
      <c r="D165" s="114">
        <v>3020</v>
      </c>
      <c r="E165" s="114" t="s">
        <v>416</v>
      </c>
      <c r="F165" s="114" t="s">
        <v>37</v>
      </c>
      <c r="G165" s="114">
        <v>50</v>
      </c>
      <c r="H165" s="114">
        <v>25</v>
      </c>
      <c r="I165" s="114">
        <v>25</v>
      </c>
      <c r="J165" s="114">
        <v>1.21</v>
      </c>
      <c r="K165" s="114">
        <v>30.25</v>
      </c>
      <c r="L165" s="114">
        <f t="shared" si="2"/>
        <v>30.25</v>
      </c>
      <c r="M165" s="114" t="s">
        <v>130</v>
      </c>
      <c r="N165" s="114" t="s">
        <v>414</v>
      </c>
      <c r="O165" s="115">
        <v>42664</v>
      </c>
      <c r="P165" t="s">
        <v>113</v>
      </c>
    </row>
    <row r="166" spans="1:16" ht="30">
      <c r="A166" s="114" t="s">
        <v>391</v>
      </c>
      <c r="B166" s="114" t="s">
        <v>290</v>
      </c>
      <c r="C166" s="114">
        <v>170</v>
      </c>
      <c r="D166" s="114">
        <v>47122</v>
      </c>
      <c r="E166" s="114" t="s">
        <v>417</v>
      </c>
      <c r="F166" s="114" t="s">
        <v>133</v>
      </c>
      <c r="G166" s="114">
        <v>400</v>
      </c>
      <c r="H166" s="114">
        <v>200</v>
      </c>
      <c r="I166" s="114">
        <v>200</v>
      </c>
      <c r="J166" s="114">
        <v>0.57</v>
      </c>
      <c r="K166" s="114">
        <v>114</v>
      </c>
      <c r="L166" s="114">
        <f t="shared" si="2"/>
        <v>113.99999999999999</v>
      </c>
      <c r="M166" s="114" t="s">
        <v>130</v>
      </c>
      <c r="N166" s="114" t="s">
        <v>414</v>
      </c>
      <c r="O166" s="115">
        <v>42664</v>
      </c>
      <c r="P166" t="s">
        <v>113</v>
      </c>
    </row>
    <row r="167" spans="1:16" ht="45">
      <c r="A167" s="114" t="s">
        <v>391</v>
      </c>
      <c r="B167" s="114" t="s">
        <v>290</v>
      </c>
      <c r="C167" s="114">
        <v>308</v>
      </c>
      <c r="D167" s="114">
        <v>1869</v>
      </c>
      <c r="E167" s="114" t="s">
        <v>359</v>
      </c>
      <c r="F167" s="114" t="s">
        <v>37</v>
      </c>
      <c r="G167" s="114">
        <v>32</v>
      </c>
      <c r="H167" s="114">
        <v>16</v>
      </c>
      <c r="I167" s="114">
        <v>16</v>
      </c>
      <c r="J167" s="114">
        <v>0.99</v>
      </c>
      <c r="K167" s="114">
        <v>15.84</v>
      </c>
      <c r="L167" s="114">
        <f t="shared" si="2"/>
        <v>15.84</v>
      </c>
      <c r="M167" s="114" t="s">
        <v>130</v>
      </c>
      <c r="N167" s="114" t="s">
        <v>414</v>
      </c>
      <c r="O167" s="115">
        <v>42664</v>
      </c>
      <c r="P167" t="s">
        <v>113</v>
      </c>
    </row>
    <row r="168" spans="1:16" ht="45">
      <c r="A168" s="114" t="s">
        <v>391</v>
      </c>
      <c r="B168" s="114" t="s">
        <v>290</v>
      </c>
      <c r="C168" s="114">
        <v>310</v>
      </c>
      <c r="D168" s="114">
        <v>47227</v>
      </c>
      <c r="E168" s="114" t="s">
        <v>418</v>
      </c>
      <c r="F168" s="114" t="s">
        <v>37</v>
      </c>
      <c r="G168" s="114">
        <v>22</v>
      </c>
      <c r="H168" s="114">
        <v>11</v>
      </c>
      <c r="I168" s="114">
        <v>11</v>
      </c>
      <c r="J168" s="114">
        <v>1.28</v>
      </c>
      <c r="K168" s="114">
        <v>14.08</v>
      </c>
      <c r="L168" s="114">
        <f t="shared" si="2"/>
        <v>14.08</v>
      </c>
      <c r="M168" s="114" t="s">
        <v>130</v>
      </c>
      <c r="N168" s="114" t="s">
        <v>414</v>
      </c>
      <c r="O168" s="115">
        <v>42664</v>
      </c>
      <c r="P168" t="s">
        <v>113</v>
      </c>
    </row>
    <row r="169" spans="1:16" ht="30">
      <c r="A169" s="114" t="s">
        <v>391</v>
      </c>
      <c r="B169" s="114" t="s">
        <v>290</v>
      </c>
      <c r="C169" s="114">
        <v>311</v>
      </c>
      <c r="D169" s="114">
        <v>32964</v>
      </c>
      <c r="E169" s="114" t="s">
        <v>419</v>
      </c>
      <c r="F169" s="114" t="s">
        <v>37</v>
      </c>
      <c r="G169" s="114">
        <v>16</v>
      </c>
      <c r="H169" s="114">
        <v>8</v>
      </c>
      <c r="I169" s="114">
        <v>8</v>
      </c>
      <c r="J169" s="114">
        <v>2</v>
      </c>
      <c r="K169" s="114">
        <v>16</v>
      </c>
      <c r="L169" s="114">
        <f t="shared" si="2"/>
        <v>16</v>
      </c>
      <c r="M169" s="114" t="s">
        <v>130</v>
      </c>
      <c r="N169" s="114" t="s">
        <v>414</v>
      </c>
      <c r="O169" s="115">
        <v>42664</v>
      </c>
      <c r="P169" t="s">
        <v>113</v>
      </c>
    </row>
    <row r="170" spans="1:16" ht="30">
      <c r="A170" s="114" t="s">
        <v>391</v>
      </c>
      <c r="B170" s="114" t="s">
        <v>290</v>
      </c>
      <c r="C170" s="114">
        <v>313</v>
      </c>
      <c r="D170" s="114">
        <v>32966</v>
      </c>
      <c r="E170" s="114" t="s">
        <v>420</v>
      </c>
      <c r="F170" s="114" t="s">
        <v>37</v>
      </c>
      <c r="G170" s="114">
        <v>316</v>
      </c>
      <c r="H170" s="114">
        <v>8</v>
      </c>
      <c r="I170" s="114">
        <v>4</v>
      </c>
      <c r="J170" s="114">
        <v>5.6</v>
      </c>
      <c r="K170" s="114">
        <v>44.8</v>
      </c>
      <c r="L170" s="114">
        <f t="shared" si="2"/>
        <v>22.4</v>
      </c>
      <c r="M170" s="114" t="s">
        <v>130</v>
      </c>
      <c r="N170" s="114" t="s">
        <v>414</v>
      </c>
      <c r="O170" s="115">
        <v>42664</v>
      </c>
      <c r="P170" t="s">
        <v>113</v>
      </c>
    </row>
    <row r="171" spans="1:16" ht="15">
      <c r="A171" s="114" t="s">
        <v>391</v>
      </c>
      <c r="B171" s="114" t="s">
        <v>290</v>
      </c>
      <c r="C171" s="114">
        <v>314</v>
      </c>
      <c r="D171" s="114">
        <v>47142</v>
      </c>
      <c r="E171" s="114" t="s">
        <v>421</v>
      </c>
      <c r="F171" s="114" t="s">
        <v>37</v>
      </c>
      <c r="G171" s="114">
        <v>16</v>
      </c>
      <c r="H171" s="114">
        <v>8</v>
      </c>
      <c r="I171" s="114">
        <v>4</v>
      </c>
      <c r="J171" s="114">
        <v>9.1</v>
      </c>
      <c r="K171" s="114">
        <v>72.8</v>
      </c>
      <c r="L171" s="114">
        <f t="shared" si="2"/>
        <v>36.4</v>
      </c>
      <c r="M171" s="114" t="s">
        <v>130</v>
      </c>
      <c r="N171" s="114" t="s">
        <v>414</v>
      </c>
      <c r="O171" s="115">
        <v>42664</v>
      </c>
      <c r="P171" t="s">
        <v>113</v>
      </c>
    </row>
    <row r="172" spans="1:16" ht="15">
      <c r="A172" s="114" t="s">
        <v>391</v>
      </c>
      <c r="B172" s="114" t="s">
        <v>290</v>
      </c>
      <c r="C172" s="114">
        <v>315</v>
      </c>
      <c r="D172" s="114">
        <v>66931</v>
      </c>
      <c r="E172" s="114" t="s">
        <v>422</v>
      </c>
      <c r="F172" s="114" t="s">
        <v>37</v>
      </c>
      <c r="G172" s="114">
        <v>16</v>
      </c>
      <c r="H172" s="114">
        <v>8</v>
      </c>
      <c r="I172" s="114">
        <v>8</v>
      </c>
      <c r="J172" s="114">
        <v>3.6</v>
      </c>
      <c r="K172" s="114">
        <v>28.8</v>
      </c>
      <c r="L172" s="114">
        <f t="shared" si="2"/>
        <v>28.8</v>
      </c>
      <c r="M172" s="114" t="s">
        <v>130</v>
      </c>
      <c r="N172" s="114" t="s">
        <v>414</v>
      </c>
      <c r="O172" s="115">
        <v>42664</v>
      </c>
      <c r="P172" t="s">
        <v>113</v>
      </c>
    </row>
    <row r="173" spans="1:16" ht="90">
      <c r="A173" s="114" t="s">
        <v>391</v>
      </c>
      <c r="B173" s="114" t="s">
        <v>364</v>
      </c>
      <c r="C173" s="114">
        <v>25</v>
      </c>
      <c r="D173" s="114">
        <v>16943</v>
      </c>
      <c r="E173" s="114" t="s">
        <v>423</v>
      </c>
      <c r="F173" s="114" t="s">
        <v>37</v>
      </c>
      <c r="G173" s="114">
        <v>20</v>
      </c>
      <c r="H173" s="114">
        <v>10</v>
      </c>
      <c r="I173" s="114">
        <v>10</v>
      </c>
      <c r="J173" s="114">
        <v>6.98</v>
      </c>
      <c r="K173" s="114">
        <v>69.8</v>
      </c>
      <c r="L173" s="114">
        <f t="shared" si="2"/>
        <v>69.80000000000001</v>
      </c>
      <c r="M173" s="114" t="s">
        <v>130</v>
      </c>
      <c r="N173" s="114" t="s">
        <v>424</v>
      </c>
      <c r="O173" s="115">
        <v>42664</v>
      </c>
      <c r="P173" t="s">
        <v>113</v>
      </c>
    </row>
    <row r="174" spans="1:16" ht="105">
      <c r="A174" s="114" t="s">
        <v>425</v>
      </c>
      <c r="B174" s="114" t="s">
        <v>426</v>
      </c>
      <c r="C174" s="114">
        <v>28</v>
      </c>
      <c r="D174" s="114">
        <v>57641</v>
      </c>
      <c r="E174" s="114" t="s">
        <v>427</v>
      </c>
      <c r="F174" s="114" t="s">
        <v>37</v>
      </c>
      <c r="G174" s="114">
        <v>8</v>
      </c>
      <c r="H174" s="114">
        <v>1</v>
      </c>
      <c r="I174" s="114">
        <v>1</v>
      </c>
      <c r="J174" s="114">
        <v>395.9</v>
      </c>
      <c r="K174" s="114">
        <v>395.9</v>
      </c>
      <c r="L174" s="114">
        <f t="shared" si="2"/>
        <v>395.9</v>
      </c>
      <c r="M174" s="114" t="s">
        <v>130</v>
      </c>
      <c r="N174" s="114" t="s">
        <v>428</v>
      </c>
      <c r="O174" s="115">
        <v>42664</v>
      </c>
      <c r="P174" t="s">
        <v>514</v>
      </c>
    </row>
    <row r="175" spans="1:16" ht="75">
      <c r="A175" s="114" t="s">
        <v>425</v>
      </c>
      <c r="B175" s="114" t="s">
        <v>429</v>
      </c>
      <c r="C175" s="114">
        <v>30</v>
      </c>
      <c r="D175" s="114">
        <v>43911</v>
      </c>
      <c r="E175" s="114" t="s">
        <v>430</v>
      </c>
      <c r="F175" s="114" t="s">
        <v>37</v>
      </c>
      <c r="G175" s="114">
        <v>6</v>
      </c>
      <c r="H175" s="114">
        <v>1</v>
      </c>
      <c r="I175" s="114">
        <v>1</v>
      </c>
      <c r="J175" s="114">
        <v>428</v>
      </c>
      <c r="K175" s="114">
        <v>428</v>
      </c>
      <c r="L175" s="114">
        <f t="shared" si="2"/>
        <v>428</v>
      </c>
      <c r="M175" s="114" t="s">
        <v>130</v>
      </c>
      <c r="N175" s="114" t="s">
        <v>431</v>
      </c>
      <c r="O175" s="115">
        <v>42664</v>
      </c>
      <c r="P175" t="s">
        <v>514</v>
      </c>
    </row>
    <row r="176" spans="1:16" ht="30">
      <c r="A176" s="114" t="s">
        <v>391</v>
      </c>
      <c r="B176" s="114" t="s">
        <v>432</v>
      </c>
      <c r="C176" s="114">
        <v>31</v>
      </c>
      <c r="D176" s="114">
        <v>70081</v>
      </c>
      <c r="E176" s="114" t="s">
        <v>433</v>
      </c>
      <c r="F176" s="114" t="s">
        <v>37</v>
      </c>
      <c r="G176" s="114">
        <v>60</v>
      </c>
      <c r="H176" s="114">
        <v>30</v>
      </c>
      <c r="I176" s="114">
        <v>30</v>
      </c>
      <c r="J176" s="114">
        <v>2</v>
      </c>
      <c r="K176" s="114">
        <v>60</v>
      </c>
      <c r="L176" s="114">
        <f t="shared" si="2"/>
        <v>60</v>
      </c>
      <c r="M176" s="114" t="s">
        <v>130</v>
      </c>
      <c r="N176" s="114" t="s">
        <v>434</v>
      </c>
      <c r="O176" s="115">
        <v>42670</v>
      </c>
      <c r="P176" t="s">
        <v>113</v>
      </c>
    </row>
    <row r="177" spans="1:16" ht="15">
      <c r="A177" s="114" t="s">
        <v>184</v>
      </c>
      <c r="B177" s="114" t="s">
        <v>131</v>
      </c>
      <c r="C177" s="114">
        <v>143</v>
      </c>
      <c r="D177" s="114">
        <v>12354</v>
      </c>
      <c r="E177" s="114" t="s">
        <v>435</v>
      </c>
      <c r="F177" s="114" t="s">
        <v>129</v>
      </c>
      <c r="G177" s="114">
        <v>4</v>
      </c>
      <c r="H177" s="114">
        <v>1</v>
      </c>
      <c r="I177" s="114">
        <v>1</v>
      </c>
      <c r="J177" s="114">
        <v>150</v>
      </c>
      <c r="K177" s="114">
        <v>150</v>
      </c>
      <c r="L177" s="114">
        <f t="shared" si="2"/>
        <v>150</v>
      </c>
      <c r="M177" s="114" t="s">
        <v>130</v>
      </c>
      <c r="N177" s="114" t="s">
        <v>436</v>
      </c>
      <c r="O177" s="115">
        <v>42675</v>
      </c>
      <c r="P177" t="s">
        <v>113</v>
      </c>
    </row>
    <row r="178" spans="1:16" ht="240">
      <c r="A178" s="116">
        <v>42370</v>
      </c>
      <c r="B178" s="114" t="s">
        <v>437</v>
      </c>
      <c r="C178" s="114">
        <v>386</v>
      </c>
      <c r="D178" s="114">
        <v>48482</v>
      </c>
      <c r="E178" s="114" t="s">
        <v>438</v>
      </c>
      <c r="F178" s="114" t="s">
        <v>133</v>
      </c>
      <c r="G178" s="114">
        <v>4</v>
      </c>
      <c r="H178" s="114">
        <v>1</v>
      </c>
      <c r="I178" s="114">
        <v>1</v>
      </c>
      <c r="J178" s="114">
        <v>8.5</v>
      </c>
      <c r="K178" s="114">
        <v>8.5</v>
      </c>
      <c r="L178" s="114">
        <f t="shared" si="2"/>
        <v>8.5</v>
      </c>
      <c r="M178" s="114" t="s">
        <v>130</v>
      </c>
      <c r="N178" s="114" t="s">
        <v>439</v>
      </c>
      <c r="O178" s="115">
        <v>42675</v>
      </c>
      <c r="P178" t="s">
        <v>113</v>
      </c>
    </row>
    <row r="179" spans="1:16" ht="15">
      <c r="A179" s="116">
        <v>42370</v>
      </c>
      <c r="B179" s="114" t="s">
        <v>164</v>
      </c>
      <c r="C179" s="114">
        <v>476</v>
      </c>
      <c r="D179" s="114">
        <v>66914</v>
      </c>
      <c r="E179" s="114" t="s">
        <v>440</v>
      </c>
      <c r="F179" s="114" t="s">
        <v>129</v>
      </c>
      <c r="G179" s="114">
        <v>2</v>
      </c>
      <c r="H179" s="114">
        <v>1</v>
      </c>
      <c r="I179" s="114">
        <v>1</v>
      </c>
      <c r="J179" s="114">
        <v>70</v>
      </c>
      <c r="K179" s="114">
        <v>70</v>
      </c>
      <c r="L179" s="114">
        <f t="shared" si="2"/>
        <v>70</v>
      </c>
      <c r="M179" s="114" t="s">
        <v>130</v>
      </c>
      <c r="N179" s="114" t="s">
        <v>441</v>
      </c>
      <c r="O179" s="115">
        <v>42675</v>
      </c>
      <c r="P179" t="s">
        <v>113</v>
      </c>
    </row>
    <row r="180" spans="1:16" ht="15">
      <c r="A180" s="116">
        <v>42370</v>
      </c>
      <c r="B180" s="114" t="s">
        <v>164</v>
      </c>
      <c r="C180" s="114">
        <v>517</v>
      </c>
      <c r="D180" s="114">
        <v>57106</v>
      </c>
      <c r="E180" s="114" t="s">
        <v>442</v>
      </c>
      <c r="F180" s="114" t="s">
        <v>129</v>
      </c>
      <c r="G180" s="114">
        <v>10</v>
      </c>
      <c r="H180" s="114">
        <v>1</v>
      </c>
      <c r="I180" s="114">
        <v>1</v>
      </c>
      <c r="J180" s="114">
        <v>242</v>
      </c>
      <c r="K180" s="114">
        <v>242</v>
      </c>
      <c r="L180" s="114">
        <f t="shared" si="2"/>
        <v>242</v>
      </c>
      <c r="M180" s="114" t="s">
        <v>130</v>
      </c>
      <c r="N180" s="114" t="s">
        <v>441</v>
      </c>
      <c r="O180" s="115">
        <v>42675</v>
      </c>
      <c r="P180" t="s">
        <v>113</v>
      </c>
    </row>
    <row r="181" spans="1:16" ht="30">
      <c r="A181" s="116">
        <v>42370</v>
      </c>
      <c r="B181" s="114" t="s">
        <v>443</v>
      </c>
      <c r="C181" s="114">
        <v>487</v>
      </c>
      <c r="D181" s="114">
        <v>25215</v>
      </c>
      <c r="E181" s="114" t="s">
        <v>444</v>
      </c>
      <c r="F181" s="114" t="s">
        <v>129</v>
      </c>
      <c r="G181" s="114">
        <v>10</v>
      </c>
      <c r="H181" s="114">
        <v>1</v>
      </c>
      <c r="I181" s="114">
        <v>1</v>
      </c>
      <c r="J181" s="114">
        <v>35</v>
      </c>
      <c r="K181" s="114">
        <v>35</v>
      </c>
      <c r="L181" s="114">
        <f t="shared" si="2"/>
        <v>35</v>
      </c>
      <c r="M181" s="114" t="s">
        <v>130</v>
      </c>
      <c r="N181" s="114" t="s">
        <v>445</v>
      </c>
      <c r="O181" s="115">
        <v>42675</v>
      </c>
      <c r="P181" t="s">
        <v>113</v>
      </c>
    </row>
    <row r="182" spans="1:16" ht="45">
      <c r="A182" s="116">
        <v>42370</v>
      </c>
      <c r="B182" s="114" t="s">
        <v>212</v>
      </c>
      <c r="C182" s="114">
        <v>17</v>
      </c>
      <c r="D182" s="114">
        <v>47233</v>
      </c>
      <c r="E182" s="114" t="s">
        <v>213</v>
      </c>
      <c r="F182" s="114" t="s">
        <v>133</v>
      </c>
      <c r="G182" s="114">
        <v>2</v>
      </c>
      <c r="H182" s="114">
        <v>1</v>
      </c>
      <c r="I182" s="114">
        <v>1</v>
      </c>
      <c r="J182" s="114">
        <v>341.6</v>
      </c>
      <c r="K182" s="114">
        <v>341.6</v>
      </c>
      <c r="L182" s="114">
        <f t="shared" si="2"/>
        <v>341.6</v>
      </c>
      <c r="M182" s="114" t="s">
        <v>130</v>
      </c>
      <c r="N182" s="114" t="s">
        <v>446</v>
      </c>
      <c r="O182" s="115">
        <v>42675</v>
      </c>
      <c r="P182" t="s">
        <v>113</v>
      </c>
    </row>
    <row r="183" spans="1:16" ht="30">
      <c r="A183" s="116">
        <v>42370</v>
      </c>
      <c r="B183" s="114" t="s">
        <v>212</v>
      </c>
      <c r="C183" s="114">
        <v>30</v>
      </c>
      <c r="D183" s="114">
        <v>47949</v>
      </c>
      <c r="E183" s="114" t="s">
        <v>215</v>
      </c>
      <c r="F183" s="114" t="s">
        <v>216</v>
      </c>
      <c r="G183" s="114">
        <v>8</v>
      </c>
      <c r="H183" s="114">
        <v>1</v>
      </c>
      <c r="I183" s="114">
        <v>1</v>
      </c>
      <c r="J183" s="114">
        <v>69.23</v>
      </c>
      <c r="K183" s="114">
        <v>69.23</v>
      </c>
      <c r="L183" s="114">
        <f t="shared" si="2"/>
        <v>69.23</v>
      </c>
      <c r="M183" s="114" t="s">
        <v>130</v>
      </c>
      <c r="N183" s="114" t="s">
        <v>446</v>
      </c>
      <c r="O183" s="115">
        <v>42675</v>
      </c>
      <c r="P183" t="s">
        <v>113</v>
      </c>
    </row>
    <row r="184" spans="1:16" ht="30">
      <c r="A184" s="116">
        <v>42370</v>
      </c>
      <c r="B184" s="114" t="s">
        <v>212</v>
      </c>
      <c r="C184" s="114">
        <v>78</v>
      </c>
      <c r="D184" s="114">
        <v>26750</v>
      </c>
      <c r="E184" s="114" t="s">
        <v>447</v>
      </c>
      <c r="F184" s="114" t="s">
        <v>129</v>
      </c>
      <c r="G184" s="114">
        <v>12</v>
      </c>
      <c r="H184" s="114">
        <v>1</v>
      </c>
      <c r="I184" s="114">
        <v>1</v>
      </c>
      <c r="J184" s="114">
        <v>134.99</v>
      </c>
      <c r="K184" s="114">
        <v>134.99</v>
      </c>
      <c r="L184" s="114">
        <f t="shared" si="2"/>
        <v>134.99</v>
      </c>
      <c r="M184" s="114" t="s">
        <v>130</v>
      </c>
      <c r="N184" s="114" t="s">
        <v>446</v>
      </c>
      <c r="O184" s="115">
        <v>42675</v>
      </c>
      <c r="P184" t="s">
        <v>113</v>
      </c>
    </row>
    <row r="185" spans="1:16" ht="30">
      <c r="A185" s="116">
        <v>42370</v>
      </c>
      <c r="B185" s="114" t="s">
        <v>212</v>
      </c>
      <c r="C185" s="114">
        <v>105</v>
      </c>
      <c r="D185" s="114">
        <v>32879</v>
      </c>
      <c r="E185" s="114" t="s">
        <v>218</v>
      </c>
      <c r="F185" s="114" t="s">
        <v>133</v>
      </c>
      <c r="G185" s="114">
        <v>2</v>
      </c>
      <c r="H185" s="114">
        <v>1</v>
      </c>
      <c r="I185" s="114">
        <v>1</v>
      </c>
      <c r="J185" s="114">
        <v>55.99</v>
      </c>
      <c r="K185" s="114">
        <v>55.99</v>
      </c>
      <c r="L185" s="114">
        <f t="shared" si="2"/>
        <v>55.99</v>
      </c>
      <c r="M185" s="114" t="s">
        <v>130</v>
      </c>
      <c r="N185" s="114" t="s">
        <v>446</v>
      </c>
      <c r="O185" s="115">
        <v>42675</v>
      </c>
      <c r="P185" t="s">
        <v>113</v>
      </c>
    </row>
    <row r="186" spans="1:16" ht="30">
      <c r="A186" s="116">
        <v>42370</v>
      </c>
      <c r="B186" s="114" t="s">
        <v>212</v>
      </c>
      <c r="C186" s="114">
        <v>111</v>
      </c>
      <c r="D186" s="114">
        <v>67337</v>
      </c>
      <c r="E186" s="114" t="s">
        <v>219</v>
      </c>
      <c r="F186" s="114" t="s">
        <v>133</v>
      </c>
      <c r="G186" s="114">
        <v>2</v>
      </c>
      <c r="H186" s="114">
        <v>1</v>
      </c>
      <c r="I186" s="114">
        <v>1</v>
      </c>
      <c r="J186" s="114">
        <v>67.29</v>
      </c>
      <c r="K186" s="114">
        <v>67.29</v>
      </c>
      <c r="L186" s="114">
        <f t="shared" si="2"/>
        <v>67.29</v>
      </c>
      <c r="M186" s="114" t="s">
        <v>130</v>
      </c>
      <c r="N186" s="114" t="s">
        <v>446</v>
      </c>
      <c r="O186" s="115">
        <v>42675</v>
      </c>
      <c r="P186" t="s">
        <v>113</v>
      </c>
    </row>
    <row r="187" spans="1:16" ht="75">
      <c r="A187" s="116">
        <v>42370</v>
      </c>
      <c r="B187" s="114" t="s">
        <v>212</v>
      </c>
      <c r="C187" s="114">
        <v>120</v>
      </c>
      <c r="D187" s="114">
        <v>30471</v>
      </c>
      <c r="E187" s="114" t="s">
        <v>448</v>
      </c>
      <c r="F187" s="114" t="s">
        <v>216</v>
      </c>
      <c r="G187" s="114">
        <v>3266</v>
      </c>
      <c r="H187" s="114">
        <v>3</v>
      </c>
      <c r="I187" s="114">
        <v>3</v>
      </c>
      <c r="J187" s="114">
        <v>4.99</v>
      </c>
      <c r="K187" s="114">
        <v>14.97</v>
      </c>
      <c r="L187" s="114">
        <f t="shared" si="2"/>
        <v>14.97</v>
      </c>
      <c r="M187" s="114" t="s">
        <v>130</v>
      </c>
      <c r="N187" s="114" t="s">
        <v>446</v>
      </c>
      <c r="O187" s="115">
        <v>42675</v>
      </c>
      <c r="P187" t="s">
        <v>113</v>
      </c>
    </row>
    <row r="188" spans="1:16" ht="30">
      <c r="A188" s="116">
        <v>42370</v>
      </c>
      <c r="B188" s="114" t="s">
        <v>212</v>
      </c>
      <c r="C188" s="114">
        <v>129</v>
      </c>
      <c r="D188" s="114">
        <v>7485</v>
      </c>
      <c r="E188" s="114" t="s">
        <v>449</v>
      </c>
      <c r="F188" s="114" t="s">
        <v>216</v>
      </c>
      <c r="G188" s="114">
        <v>12</v>
      </c>
      <c r="H188" s="114">
        <v>2</v>
      </c>
      <c r="I188" s="114">
        <v>2</v>
      </c>
      <c r="J188" s="114">
        <v>19.9</v>
      </c>
      <c r="K188" s="114">
        <v>39.8</v>
      </c>
      <c r="L188" s="114">
        <f t="shared" si="2"/>
        <v>39.8</v>
      </c>
      <c r="M188" s="114" t="s">
        <v>130</v>
      </c>
      <c r="N188" s="114" t="s">
        <v>446</v>
      </c>
      <c r="O188" s="115">
        <v>42675</v>
      </c>
      <c r="P188" t="s">
        <v>113</v>
      </c>
    </row>
    <row r="189" spans="1:16" ht="30">
      <c r="A189" s="116">
        <v>42370</v>
      </c>
      <c r="B189" s="114" t="s">
        <v>212</v>
      </c>
      <c r="C189" s="114">
        <v>130</v>
      </c>
      <c r="D189" s="114">
        <v>2917</v>
      </c>
      <c r="E189" s="114" t="s">
        <v>220</v>
      </c>
      <c r="F189" s="114" t="s">
        <v>216</v>
      </c>
      <c r="G189" s="114">
        <v>166</v>
      </c>
      <c r="H189" s="114">
        <v>10</v>
      </c>
      <c r="I189" s="114">
        <v>10</v>
      </c>
      <c r="J189" s="114">
        <v>15.34</v>
      </c>
      <c r="K189" s="114">
        <v>153.4</v>
      </c>
      <c r="L189" s="114">
        <f t="shared" si="2"/>
        <v>153.4</v>
      </c>
      <c r="M189" s="114" t="s">
        <v>130</v>
      </c>
      <c r="N189" s="114" t="s">
        <v>446</v>
      </c>
      <c r="O189" s="115">
        <v>42675</v>
      </c>
      <c r="P189" t="s">
        <v>113</v>
      </c>
    </row>
    <row r="190" spans="1:16" ht="45">
      <c r="A190" s="116">
        <v>42370</v>
      </c>
      <c r="B190" s="114" t="s">
        <v>212</v>
      </c>
      <c r="C190" s="114">
        <v>133</v>
      </c>
      <c r="D190" s="114">
        <v>47234</v>
      </c>
      <c r="E190" s="114" t="s">
        <v>221</v>
      </c>
      <c r="F190" s="114" t="s">
        <v>129</v>
      </c>
      <c r="G190" s="114">
        <v>10</v>
      </c>
      <c r="H190" s="114">
        <v>3</v>
      </c>
      <c r="I190" s="114">
        <v>3</v>
      </c>
      <c r="J190" s="114">
        <v>172.82</v>
      </c>
      <c r="K190" s="114">
        <v>518.46</v>
      </c>
      <c r="L190" s="114">
        <f t="shared" si="2"/>
        <v>518.46</v>
      </c>
      <c r="M190" s="114" t="s">
        <v>130</v>
      </c>
      <c r="N190" s="114" t="s">
        <v>446</v>
      </c>
      <c r="O190" s="115">
        <v>42675</v>
      </c>
      <c r="P190" t="s">
        <v>113</v>
      </c>
    </row>
    <row r="191" spans="1:16" ht="30">
      <c r="A191" s="116">
        <v>42370</v>
      </c>
      <c r="B191" s="114" t="s">
        <v>212</v>
      </c>
      <c r="C191" s="114">
        <v>186</v>
      </c>
      <c r="D191" s="114">
        <v>3052</v>
      </c>
      <c r="E191" s="114" t="s">
        <v>223</v>
      </c>
      <c r="F191" s="114" t="s">
        <v>129</v>
      </c>
      <c r="G191" s="114">
        <v>28</v>
      </c>
      <c r="H191" s="114">
        <v>5</v>
      </c>
      <c r="I191" s="114">
        <v>5</v>
      </c>
      <c r="J191" s="114">
        <v>66</v>
      </c>
      <c r="K191" s="114">
        <v>330</v>
      </c>
      <c r="L191" s="114">
        <f t="shared" si="2"/>
        <v>330</v>
      </c>
      <c r="M191" s="114" t="s">
        <v>130</v>
      </c>
      <c r="N191" s="114" t="s">
        <v>446</v>
      </c>
      <c r="O191" s="115">
        <v>42675</v>
      </c>
      <c r="P191" t="s">
        <v>113</v>
      </c>
    </row>
    <row r="192" spans="1:16" ht="105">
      <c r="A192" s="116">
        <v>42370</v>
      </c>
      <c r="B192" s="114" t="s">
        <v>212</v>
      </c>
      <c r="C192" s="114">
        <v>276</v>
      </c>
      <c r="D192" s="114">
        <v>47116</v>
      </c>
      <c r="E192" s="114" t="s">
        <v>450</v>
      </c>
      <c r="F192" s="114" t="s">
        <v>133</v>
      </c>
      <c r="G192" s="114">
        <v>10</v>
      </c>
      <c r="H192" s="114">
        <v>1</v>
      </c>
      <c r="I192" s="114">
        <v>1</v>
      </c>
      <c r="J192" s="114">
        <v>647.39</v>
      </c>
      <c r="K192" s="114">
        <v>647.39</v>
      </c>
      <c r="L192" s="114">
        <f t="shared" si="2"/>
        <v>647.39</v>
      </c>
      <c r="M192" s="114" t="s">
        <v>130</v>
      </c>
      <c r="N192" s="114" t="s">
        <v>446</v>
      </c>
      <c r="O192" s="115">
        <v>42675</v>
      </c>
      <c r="P192" t="s">
        <v>113</v>
      </c>
    </row>
    <row r="193" spans="1:16" ht="30">
      <c r="A193" s="116">
        <v>42370</v>
      </c>
      <c r="B193" s="114" t="s">
        <v>212</v>
      </c>
      <c r="C193" s="114">
        <v>543</v>
      </c>
      <c r="D193" s="114">
        <v>20036</v>
      </c>
      <c r="E193" s="114" t="s">
        <v>451</v>
      </c>
      <c r="F193" s="114" t="s">
        <v>37</v>
      </c>
      <c r="G193" s="114">
        <v>10</v>
      </c>
      <c r="H193" s="114">
        <v>1</v>
      </c>
      <c r="I193" s="114">
        <v>1</v>
      </c>
      <c r="J193" s="114">
        <v>15.38</v>
      </c>
      <c r="K193" s="114">
        <v>15.38</v>
      </c>
      <c r="L193" s="114">
        <f t="shared" si="2"/>
        <v>15.38</v>
      </c>
      <c r="M193" s="114" t="s">
        <v>130</v>
      </c>
      <c r="N193" s="114" t="s">
        <v>446</v>
      </c>
      <c r="O193" s="115">
        <v>42675</v>
      </c>
      <c r="P193" t="s">
        <v>113</v>
      </c>
    </row>
    <row r="194" spans="1:16" ht="45">
      <c r="A194" s="116">
        <v>42370</v>
      </c>
      <c r="B194" s="114" t="s">
        <v>212</v>
      </c>
      <c r="C194" s="114">
        <v>798</v>
      </c>
      <c r="D194" s="114">
        <v>64789</v>
      </c>
      <c r="E194" s="114" t="s">
        <v>452</v>
      </c>
      <c r="F194" s="114" t="s">
        <v>133</v>
      </c>
      <c r="G194" s="114">
        <v>12</v>
      </c>
      <c r="H194" s="114">
        <v>2</v>
      </c>
      <c r="I194" s="114">
        <v>2</v>
      </c>
      <c r="J194" s="114">
        <v>198.61</v>
      </c>
      <c r="K194" s="114">
        <v>397.22</v>
      </c>
      <c r="L194" s="114">
        <f aca="true" t="shared" si="3" ref="L194:L235">I194*J194</f>
        <v>397.22</v>
      </c>
      <c r="M194" s="114" t="s">
        <v>130</v>
      </c>
      <c r="N194" s="114" t="s">
        <v>446</v>
      </c>
      <c r="O194" s="115">
        <v>42675</v>
      </c>
      <c r="P194" t="s">
        <v>113</v>
      </c>
    </row>
    <row r="195" spans="1:16" ht="30">
      <c r="A195" s="116">
        <v>42370</v>
      </c>
      <c r="B195" s="114" t="s">
        <v>212</v>
      </c>
      <c r="C195" s="114">
        <v>873</v>
      </c>
      <c r="D195" s="114">
        <v>7069</v>
      </c>
      <c r="E195" s="114" t="s">
        <v>453</v>
      </c>
      <c r="F195" s="114" t="s">
        <v>129</v>
      </c>
      <c r="G195" s="114">
        <v>22</v>
      </c>
      <c r="H195" s="114">
        <v>6</v>
      </c>
      <c r="I195" s="114">
        <v>6</v>
      </c>
      <c r="J195" s="114">
        <v>12.18</v>
      </c>
      <c r="K195" s="114">
        <v>73.08</v>
      </c>
      <c r="L195" s="114">
        <f t="shared" si="3"/>
        <v>73.08</v>
      </c>
      <c r="M195" s="114" t="s">
        <v>130</v>
      </c>
      <c r="N195" s="114" t="s">
        <v>446</v>
      </c>
      <c r="O195" s="115">
        <v>42675</v>
      </c>
      <c r="P195" t="s">
        <v>113</v>
      </c>
    </row>
    <row r="196" spans="1:16" ht="30">
      <c r="A196" s="116">
        <v>42370</v>
      </c>
      <c r="B196" s="114" t="s">
        <v>212</v>
      </c>
      <c r="C196" s="114">
        <v>891</v>
      </c>
      <c r="D196" s="114">
        <v>52902</v>
      </c>
      <c r="E196" s="114" t="s">
        <v>454</v>
      </c>
      <c r="F196" s="114" t="s">
        <v>129</v>
      </c>
      <c r="G196" s="114">
        <v>4</v>
      </c>
      <c r="H196" s="114">
        <v>1</v>
      </c>
      <c r="I196" s="114">
        <v>1</v>
      </c>
      <c r="J196" s="114">
        <v>299.99</v>
      </c>
      <c r="K196" s="114">
        <v>299.99</v>
      </c>
      <c r="L196" s="114">
        <f t="shared" si="3"/>
        <v>299.99</v>
      </c>
      <c r="M196" s="114" t="s">
        <v>130</v>
      </c>
      <c r="N196" s="114" t="s">
        <v>446</v>
      </c>
      <c r="O196" s="115">
        <v>42675</v>
      </c>
      <c r="P196" t="s">
        <v>113</v>
      </c>
    </row>
    <row r="197" spans="1:16" ht="30">
      <c r="A197" s="116">
        <v>42370</v>
      </c>
      <c r="B197" s="114" t="s">
        <v>212</v>
      </c>
      <c r="C197" s="114">
        <v>892</v>
      </c>
      <c r="D197" s="114">
        <v>5454</v>
      </c>
      <c r="E197" s="114" t="s">
        <v>233</v>
      </c>
      <c r="F197" s="114" t="s">
        <v>129</v>
      </c>
      <c r="G197" s="114">
        <v>12</v>
      </c>
      <c r="H197" s="114">
        <v>1</v>
      </c>
      <c r="I197" s="114">
        <v>1</v>
      </c>
      <c r="J197" s="114">
        <v>70.99</v>
      </c>
      <c r="K197" s="114">
        <v>70.99</v>
      </c>
      <c r="L197" s="114">
        <f t="shared" si="3"/>
        <v>70.99</v>
      </c>
      <c r="M197" s="114" t="s">
        <v>130</v>
      </c>
      <c r="N197" s="114" t="s">
        <v>446</v>
      </c>
      <c r="O197" s="115">
        <v>42675</v>
      </c>
      <c r="P197" t="s">
        <v>113</v>
      </c>
    </row>
    <row r="198" spans="1:16" ht="15">
      <c r="A198" s="116">
        <v>42401</v>
      </c>
      <c r="B198" s="114" t="s">
        <v>455</v>
      </c>
      <c r="C198" s="114">
        <v>558</v>
      </c>
      <c r="D198" s="114">
        <v>5832</v>
      </c>
      <c r="E198" s="114" t="s">
        <v>456</v>
      </c>
      <c r="F198" s="114" t="s">
        <v>37</v>
      </c>
      <c r="G198" s="114">
        <v>80</v>
      </c>
      <c r="H198" s="114">
        <v>16</v>
      </c>
      <c r="I198" s="114">
        <v>16</v>
      </c>
      <c r="J198" s="114">
        <v>1.8</v>
      </c>
      <c r="K198" s="114">
        <v>28.8</v>
      </c>
      <c r="L198" s="114">
        <f t="shared" si="3"/>
        <v>28.8</v>
      </c>
      <c r="M198" s="114" t="s">
        <v>130</v>
      </c>
      <c r="N198" s="114" t="s">
        <v>457</v>
      </c>
      <c r="O198" s="115">
        <v>42675</v>
      </c>
      <c r="P198" t="s">
        <v>113</v>
      </c>
    </row>
    <row r="199" spans="1:16" ht="30">
      <c r="A199" s="116">
        <v>42401</v>
      </c>
      <c r="B199" s="114" t="s">
        <v>458</v>
      </c>
      <c r="C199" s="114">
        <v>212</v>
      </c>
      <c r="D199" s="114">
        <v>47210</v>
      </c>
      <c r="E199" s="114" t="s">
        <v>459</v>
      </c>
      <c r="F199" s="114" t="s">
        <v>133</v>
      </c>
      <c r="G199" s="114">
        <v>50</v>
      </c>
      <c r="H199" s="114">
        <v>15</v>
      </c>
      <c r="I199" s="114">
        <v>15</v>
      </c>
      <c r="J199" s="114">
        <v>1.49</v>
      </c>
      <c r="K199" s="114">
        <v>22.35</v>
      </c>
      <c r="L199" s="114">
        <f t="shared" si="3"/>
        <v>22.35</v>
      </c>
      <c r="M199" s="114" t="s">
        <v>130</v>
      </c>
      <c r="N199" s="114" t="s">
        <v>460</v>
      </c>
      <c r="O199" s="115">
        <v>42675</v>
      </c>
      <c r="P199" t="s">
        <v>113</v>
      </c>
    </row>
    <row r="200" spans="1:16" ht="30">
      <c r="A200" s="116">
        <v>42401</v>
      </c>
      <c r="B200" s="114" t="s">
        <v>461</v>
      </c>
      <c r="C200" s="114">
        <v>253</v>
      </c>
      <c r="D200" s="114">
        <v>1871</v>
      </c>
      <c r="E200" s="114" t="s">
        <v>462</v>
      </c>
      <c r="F200" s="114" t="s">
        <v>37</v>
      </c>
      <c r="G200" s="114">
        <v>10</v>
      </c>
      <c r="H200" s="114">
        <v>5</v>
      </c>
      <c r="I200" s="114">
        <v>5</v>
      </c>
      <c r="J200" s="114">
        <v>26.76</v>
      </c>
      <c r="K200" s="114">
        <v>133.8</v>
      </c>
      <c r="L200" s="114">
        <f t="shared" si="3"/>
        <v>133.8</v>
      </c>
      <c r="M200" s="114" t="s">
        <v>130</v>
      </c>
      <c r="N200" s="114" t="s">
        <v>463</v>
      </c>
      <c r="O200" s="115">
        <v>42675</v>
      </c>
      <c r="P200" t="s">
        <v>113</v>
      </c>
    </row>
    <row r="201" spans="1:16" ht="45">
      <c r="A201" s="116">
        <v>42401</v>
      </c>
      <c r="B201" s="114" t="s">
        <v>260</v>
      </c>
      <c r="C201" s="114">
        <v>1</v>
      </c>
      <c r="D201" s="114">
        <v>29994</v>
      </c>
      <c r="E201" s="114" t="s">
        <v>261</v>
      </c>
      <c r="F201" s="114" t="s">
        <v>37</v>
      </c>
      <c r="G201" s="114">
        <v>182</v>
      </c>
      <c r="H201" s="114">
        <v>4</v>
      </c>
      <c r="I201" s="114">
        <v>4</v>
      </c>
      <c r="J201" s="114">
        <v>155.99</v>
      </c>
      <c r="K201" s="114">
        <v>623.96</v>
      </c>
      <c r="L201" s="114">
        <f t="shared" si="3"/>
        <v>623.96</v>
      </c>
      <c r="M201" s="114" t="s">
        <v>130</v>
      </c>
      <c r="N201" s="114" t="s">
        <v>464</v>
      </c>
      <c r="O201" s="115">
        <v>42675</v>
      </c>
      <c r="P201" t="s">
        <v>113</v>
      </c>
    </row>
    <row r="202" spans="1:16" ht="30">
      <c r="A202" s="116">
        <v>42401</v>
      </c>
      <c r="B202" s="114" t="s">
        <v>267</v>
      </c>
      <c r="C202" s="114">
        <v>143</v>
      </c>
      <c r="D202" s="114">
        <v>26426</v>
      </c>
      <c r="E202" s="114" t="s">
        <v>268</v>
      </c>
      <c r="F202" s="114" t="s">
        <v>150</v>
      </c>
      <c r="G202" s="114">
        <v>26</v>
      </c>
      <c r="H202" s="114">
        <v>1</v>
      </c>
      <c r="I202" s="114">
        <v>1</v>
      </c>
      <c r="J202" s="114">
        <v>615</v>
      </c>
      <c r="K202" s="114">
        <v>615</v>
      </c>
      <c r="L202" s="114">
        <f t="shared" si="3"/>
        <v>615</v>
      </c>
      <c r="M202" s="114" t="s">
        <v>130</v>
      </c>
      <c r="N202" s="114" t="s">
        <v>465</v>
      </c>
      <c r="O202" s="115">
        <v>42675</v>
      </c>
      <c r="P202" t="s">
        <v>113</v>
      </c>
    </row>
    <row r="203" spans="1:16" ht="30">
      <c r="A203" s="116">
        <v>42401</v>
      </c>
      <c r="B203" s="114" t="s">
        <v>466</v>
      </c>
      <c r="C203" s="114">
        <v>125</v>
      </c>
      <c r="D203" s="114">
        <v>65162</v>
      </c>
      <c r="E203" s="114" t="s">
        <v>467</v>
      </c>
      <c r="F203" s="114" t="s">
        <v>37</v>
      </c>
      <c r="G203" s="114">
        <v>6</v>
      </c>
      <c r="H203" s="114">
        <v>1</v>
      </c>
      <c r="I203" s="114">
        <v>1</v>
      </c>
      <c r="J203" s="139">
        <v>4000</v>
      </c>
      <c r="K203" s="139">
        <v>4000</v>
      </c>
      <c r="L203" s="114">
        <f t="shared" si="3"/>
        <v>4000</v>
      </c>
      <c r="M203" s="114" t="s">
        <v>130</v>
      </c>
      <c r="N203" s="114" t="s">
        <v>468</v>
      </c>
      <c r="O203" s="115">
        <v>42675</v>
      </c>
      <c r="P203" t="s">
        <v>113</v>
      </c>
    </row>
    <row r="204" spans="1:16" ht="30">
      <c r="A204" s="116">
        <v>42401</v>
      </c>
      <c r="B204" s="114" t="s">
        <v>212</v>
      </c>
      <c r="C204" s="114">
        <v>39</v>
      </c>
      <c r="D204" s="114">
        <v>12407</v>
      </c>
      <c r="E204" s="114" t="s">
        <v>469</v>
      </c>
      <c r="F204" s="114" t="s">
        <v>37</v>
      </c>
      <c r="G204" s="114">
        <v>28</v>
      </c>
      <c r="H204" s="114">
        <v>4</v>
      </c>
      <c r="I204" s="114">
        <v>4</v>
      </c>
      <c r="J204" s="114">
        <v>7</v>
      </c>
      <c r="K204" s="114">
        <v>28</v>
      </c>
      <c r="L204" s="114">
        <f t="shared" si="3"/>
        <v>28</v>
      </c>
      <c r="M204" s="114" t="s">
        <v>130</v>
      </c>
      <c r="N204" s="114" t="s">
        <v>470</v>
      </c>
      <c r="O204" s="115">
        <v>42675</v>
      </c>
      <c r="P204" t="s">
        <v>113</v>
      </c>
    </row>
    <row r="205" spans="1:16" ht="30">
      <c r="A205" s="116">
        <v>42401</v>
      </c>
      <c r="B205" s="114" t="s">
        <v>212</v>
      </c>
      <c r="C205" s="114">
        <v>40</v>
      </c>
      <c r="D205" s="114">
        <v>26296</v>
      </c>
      <c r="E205" s="114" t="s">
        <v>471</v>
      </c>
      <c r="F205" s="114" t="s">
        <v>37</v>
      </c>
      <c r="G205" s="114">
        <v>4</v>
      </c>
      <c r="H205" s="114">
        <v>2</v>
      </c>
      <c r="I205" s="114">
        <v>2</v>
      </c>
      <c r="J205" s="114">
        <v>8.91</v>
      </c>
      <c r="K205" s="114">
        <v>17.82</v>
      </c>
      <c r="L205" s="114">
        <f t="shared" si="3"/>
        <v>17.82</v>
      </c>
      <c r="M205" s="114" t="s">
        <v>130</v>
      </c>
      <c r="N205" s="114" t="s">
        <v>470</v>
      </c>
      <c r="O205" s="115">
        <v>42675</v>
      </c>
      <c r="P205" t="s">
        <v>113</v>
      </c>
    </row>
    <row r="206" spans="1:16" ht="75">
      <c r="A206" s="116">
        <v>42401</v>
      </c>
      <c r="B206" s="114" t="s">
        <v>212</v>
      </c>
      <c r="C206" s="114">
        <v>183</v>
      </c>
      <c r="D206" s="114">
        <v>69099</v>
      </c>
      <c r="E206" s="114" t="s">
        <v>276</v>
      </c>
      <c r="F206" s="114" t="s">
        <v>37</v>
      </c>
      <c r="G206" s="114">
        <v>46</v>
      </c>
      <c r="H206" s="114">
        <v>6</v>
      </c>
      <c r="I206" s="114">
        <v>6</v>
      </c>
      <c r="J206" s="114">
        <v>14.4</v>
      </c>
      <c r="K206" s="114">
        <v>86.4</v>
      </c>
      <c r="L206" s="114">
        <f t="shared" si="3"/>
        <v>86.4</v>
      </c>
      <c r="M206" s="114" t="s">
        <v>130</v>
      </c>
      <c r="N206" s="114" t="s">
        <v>470</v>
      </c>
      <c r="O206" s="115">
        <v>42675</v>
      </c>
      <c r="P206" t="s">
        <v>113</v>
      </c>
    </row>
    <row r="207" spans="1:16" ht="30">
      <c r="A207" s="116">
        <v>42401</v>
      </c>
      <c r="B207" s="114" t="s">
        <v>168</v>
      </c>
      <c r="C207" s="114">
        <v>190</v>
      </c>
      <c r="D207" s="114">
        <v>48175</v>
      </c>
      <c r="E207" s="114" t="s">
        <v>281</v>
      </c>
      <c r="F207" s="114" t="s">
        <v>37</v>
      </c>
      <c r="G207" s="114">
        <v>172</v>
      </c>
      <c r="H207" s="114">
        <v>2</v>
      </c>
      <c r="I207" s="114">
        <v>2</v>
      </c>
      <c r="J207" s="114">
        <v>8.19</v>
      </c>
      <c r="K207" s="114">
        <v>16.38</v>
      </c>
      <c r="L207" s="114">
        <f t="shared" si="3"/>
        <v>16.38</v>
      </c>
      <c r="M207" s="114" t="s">
        <v>130</v>
      </c>
      <c r="N207" s="114" t="s">
        <v>472</v>
      </c>
      <c r="O207" s="115">
        <v>42675</v>
      </c>
      <c r="P207" t="s">
        <v>113</v>
      </c>
    </row>
    <row r="208" spans="1:16" ht="15">
      <c r="A208" s="116">
        <v>42401</v>
      </c>
      <c r="B208" s="114" t="s">
        <v>290</v>
      </c>
      <c r="C208" s="114">
        <v>6</v>
      </c>
      <c r="D208" s="114">
        <v>52271</v>
      </c>
      <c r="E208" s="114" t="s">
        <v>473</v>
      </c>
      <c r="F208" s="114" t="s">
        <v>37</v>
      </c>
      <c r="G208" s="114">
        <v>104</v>
      </c>
      <c r="H208" s="114">
        <v>3</v>
      </c>
      <c r="I208" s="114">
        <v>3</v>
      </c>
      <c r="J208" s="114">
        <v>42</v>
      </c>
      <c r="K208" s="114">
        <v>126</v>
      </c>
      <c r="L208" s="114">
        <f t="shared" si="3"/>
        <v>126</v>
      </c>
      <c r="M208" s="114" t="s">
        <v>130</v>
      </c>
      <c r="N208" s="114" t="s">
        <v>474</v>
      </c>
      <c r="O208" s="115">
        <v>42675</v>
      </c>
      <c r="P208" t="s">
        <v>113</v>
      </c>
    </row>
    <row r="209" spans="1:16" ht="60">
      <c r="A209" s="116">
        <v>42401</v>
      </c>
      <c r="B209" s="114" t="s">
        <v>290</v>
      </c>
      <c r="C209" s="114">
        <v>26</v>
      </c>
      <c r="D209" s="114">
        <v>23994</v>
      </c>
      <c r="E209" s="114" t="s">
        <v>475</v>
      </c>
      <c r="F209" s="114" t="s">
        <v>37</v>
      </c>
      <c r="G209" s="114">
        <v>36</v>
      </c>
      <c r="H209" s="114">
        <v>8</v>
      </c>
      <c r="I209" s="114">
        <v>8</v>
      </c>
      <c r="J209" s="114">
        <v>68.2</v>
      </c>
      <c r="K209" s="114">
        <v>545.6</v>
      </c>
      <c r="L209" s="114">
        <f t="shared" si="3"/>
        <v>545.6</v>
      </c>
      <c r="M209" s="114" t="s">
        <v>130</v>
      </c>
      <c r="N209" s="114" t="s">
        <v>474</v>
      </c>
      <c r="O209" s="115">
        <v>42675</v>
      </c>
      <c r="P209" t="s">
        <v>113</v>
      </c>
    </row>
    <row r="210" spans="1:16" ht="15">
      <c r="A210" s="116">
        <v>42401</v>
      </c>
      <c r="B210" s="114" t="s">
        <v>290</v>
      </c>
      <c r="C210" s="114">
        <v>29</v>
      </c>
      <c r="D210" s="114">
        <v>64816</v>
      </c>
      <c r="E210" s="114" t="s">
        <v>476</v>
      </c>
      <c r="F210" s="114" t="s">
        <v>37</v>
      </c>
      <c r="G210" s="114">
        <v>20</v>
      </c>
      <c r="H210" s="114">
        <v>6</v>
      </c>
      <c r="I210" s="114">
        <v>6</v>
      </c>
      <c r="J210" s="114">
        <v>7.99</v>
      </c>
      <c r="K210" s="114">
        <v>47.94</v>
      </c>
      <c r="L210" s="114">
        <f t="shared" si="3"/>
        <v>47.94</v>
      </c>
      <c r="M210" s="114" t="s">
        <v>130</v>
      </c>
      <c r="N210" s="114" t="s">
        <v>474</v>
      </c>
      <c r="O210" s="115">
        <v>42675</v>
      </c>
      <c r="P210" t="s">
        <v>113</v>
      </c>
    </row>
    <row r="211" spans="1:16" ht="79.5" customHeight="1">
      <c r="A211" s="116">
        <v>42401</v>
      </c>
      <c r="B211" s="114" t="s">
        <v>290</v>
      </c>
      <c r="C211" s="114">
        <v>63</v>
      </c>
      <c r="D211" s="114">
        <v>47113</v>
      </c>
      <c r="E211" s="141" t="s">
        <v>477</v>
      </c>
      <c r="F211" s="114" t="s">
        <v>37</v>
      </c>
      <c r="G211" s="114">
        <v>810</v>
      </c>
      <c r="H211" s="114">
        <v>4</v>
      </c>
      <c r="I211" s="114">
        <v>4</v>
      </c>
      <c r="J211" s="114">
        <v>2.89</v>
      </c>
      <c r="K211" s="114">
        <v>11.56</v>
      </c>
      <c r="L211" s="114">
        <f t="shared" si="3"/>
        <v>11.56</v>
      </c>
      <c r="M211" s="114" t="s">
        <v>130</v>
      </c>
      <c r="N211" s="114" t="s">
        <v>474</v>
      </c>
      <c r="O211" s="115">
        <v>42675</v>
      </c>
      <c r="P211" t="s">
        <v>113</v>
      </c>
    </row>
    <row r="212" spans="1:16" ht="30">
      <c r="A212" s="116">
        <v>42401</v>
      </c>
      <c r="B212" s="114" t="s">
        <v>290</v>
      </c>
      <c r="C212" s="114">
        <v>211</v>
      </c>
      <c r="D212" s="114">
        <v>47211</v>
      </c>
      <c r="E212" s="114" t="s">
        <v>415</v>
      </c>
      <c r="F212" s="114" t="s">
        <v>133</v>
      </c>
      <c r="G212" s="114">
        <v>100</v>
      </c>
      <c r="H212" s="114">
        <v>15</v>
      </c>
      <c r="I212" s="114">
        <v>15</v>
      </c>
      <c r="J212" s="114">
        <v>1.42</v>
      </c>
      <c r="K212" s="114">
        <v>21.3</v>
      </c>
      <c r="L212" s="114">
        <f t="shared" si="3"/>
        <v>21.299999999999997</v>
      </c>
      <c r="M212" s="114" t="s">
        <v>130</v>
      </c>
      <c r="N212" s="114" t="s">
        <v>474</v>
      </c>
      <c r="O212" s="115">
        <v>42675</v>
      </c>
      <c r="P212" t="s">
        <v>113</v>
      </c>
    </row>
    <row r="213" spans="1:19" ht="30">
      <c r="A213" s="116">
        <v>42401</v>
      </c>
      <c r="B213" s="114" t="s">
        <v>290</v>
      </c>
      <c r="C213" s="114">
        <v>222</v>
      </c>
      <c r="D213" s="114">
        <v>48162</v>
      </c>
      <c r="E213" s="114" t="s">
        <v>299</v>
      </c>
      <c r="F213" s="114" t="s">
        <v>37</v>
      </c>
      <c r="G213" s="114">
        <v>600</v>
      </c>
      <c r="H213" s="114">
        <v>30</v>
      </c>
      <c r="I213" s="114">
        <v>30</v>
      </c>
      <c r="J213" s="114">
        <v>1.7</v>
      </c>
      <c r="K213" s="114">
        <v>51</v>
      </c>
      <c r="L213" s="114">
        <f t="shared" si="3"/>
        <v>51</v>
      </c>
      <c r="M213" s="114" t="s">
        <v>130</v>
      </c>
      <c r="N213" s="114" t="s">
        <v>474</v>
      </c>
      <c r="O213" s="115">
        <v>42675</v>
      </c>
      <c r="P213" t="s">
        <v>113</v>
      </c>
      <c r="S213" s="48"/>
    </row>
    <row r="214" spans="1:16" ht="30">
      <c r="A214" s="116">
        <v>42401</v>
      </c>
      <c r="B214" s="114" t="s">
        <v>290</v>
      </c>
      <c r="C214" s="114">
        <v>246</v>
      </c>
      <c r="D214" s="114">
        <v>23960</v>
      </c>
      <c r="E214" s="114" t="s">
        <v>478</v>
      </c>
      <c r="F214" s="114" t="s">
        <v>37</v>
      </c>
      <c r="G214" s="114">
        <v>64</v>
      </c>
      <c r="H214" s="114">
        <v>9</v>
      </c>
      <c r="I214" s="114">
        <v>9</v>
      </c>
      <c r="J214" s="114">
        <v>5.9</v>
      </c>
      <c r="K214" s="114">
        <v>53.1</v>
      </c>
      <c r="L214" s="114">
        <f t="shared" si="3"/>
        <v>53.1</v>
      </c>
      <c r="M214" s="114" t="s">
        <v>130</v>
      </c>
      <c r="N214" s="114" t="s">
        <v>474</v>
      </c>
      <c r="O214" s="115">
        <v>42675</v>
      </c>
      <c r="P214" t="s">
        <v>113</v>
      </c>
    </row>
    <row r="215" spans="1:16" ht="30">
      <c r="A215" s="116">
        <v>42401</v>
      </c>
      <c r="B215" s="114" t="s">
        <v>290</v>
      </c>
      <c r="C215" s="114">
        <v>248</v>
      </c>
      <c r="D215" s="114">
        <v>6045</v>
      </c>
      <c r="E215" s="114" t="s">
        <v>171</v>
      </c>
      <c r="F215" s="114" t="s">
        <v>37</v>
      </c>
      <c r="G215" s="114">
        <v>20</v>
      </c>
      <c r="H215" s="114">
        <v>3</v>
      </c>
      <c r="I215" s="114">
        <v>3</v>
      </c>
      <c r="J215" s="114">
        <v>4.87</v>
      </c>
      <c r="K215" s="114">
        <v>14.61</v>
      </c>
      <c r="L215" s="114">
        <f t="shared" si="3"/>
        <v>14.61</v>
      </c>
      <c r="M215" s="114" t="s">
        <v>130</v>
      </c>
      <c r="N215" s="114" t="s">
        <v>474</v>
      </c>
      <c r="O215" s="115">
        <v>42675</v>
      </c>
      <c r="P215" t="s">
        <v>113</v>
      </c>
    </row>
    <row r="216" spans="1:16" ht="30">
      <c r="A216" s="116">
        <v>42401</v>
      </c>
      <c r="B216" s="114" t="s">
        <v>290</v>
      </c>
      <c r="C216" s="114">
        <v>254</v>
      </c>
      <c r="D216" s="114">
        <v>6103</v>
      </c>
      <c r="E216" s="114" t="s">
        <v>303</v>
      </c>
      <c r="F216" s="114" t="s">
        <v>37</v>
      </c>
      <c r="G216" s="114">
        <v>26</v>
      </c>
      <c r="H216" s="114">
        <v>4</v>
      </c>
      <c r="I216" s="114">
        <v>4</v>
      </c>
      <c r="J216" s="114">
        <v>24</v>
      </c>
      <c r="K216" s="114">
        <v>96</v>
      </c>
      <c r="L216" s="114">
        <f t="shared" si="3"/>
        <v>96</v>
      </c>
      <c r="M216" s="114" t="s">
        <v>130</v>
      </c>
      <c r="N216" s="114" t="s">
        <v>474</v>
      </c>
      <c r="O216" s="115">
        <v>42675</v>
      </c>
      <c r="P216" t="s">
        <v>113</v>
      </c>
    </row>
    <row r="217" spans="1:16" ht="30">
      <c r="A217" s="116">
        <v>42401</v>
      </c>
      <c r="B217" s="114" t="s">
        <v>290</v>
      </c>
      <c r="C217" s="114">
        <v>364</v>
      </c>
      <c r="D217" s="114">
        <v>32413</v>
      </c>
      <c r="E217" s="114" t="s">
        <v>309</v>
      </c>
      <c r="F217" s="114" t="s">
        <v>156</v>
      </c>
      <c r="G217" s="114">
        <v>18</v>
      </c>
      <c r="H217" s="114">
        <v>2</v>
      </c>
      <c r="I217" s="114">
        <v>2</v>
      </c>
      <c r="J217" s="114">
        <v>48</v>
      </c>
      <c r="K217" s="114">
        <v>96</v>
      </c>
      <c r="L217" s="114">
        <f t="shared" si="3"/>
        <v>96</v>
      </c>
      <c r="M217" s="114" t="s">
        <v>130</v>
      </c>
      <c r="N217" s="114" t="s">
        <v>474</v>
      </c>
      <c r="O217" s="115">
        <v>42675</v>
      </c>
      <c r="P217" t="s">
        <v>113</v>
      </c>
    </row>
    <row r="218" spans="1:16" ht="30">
      <c r="A218" s="116">
        <v>42401</v>
      </c>
      <c r="B218" s="114" t="s">
        <v>290</v>
      </c>
      <c r="C218" s="114">
        <v>366</v>
      </c>
      <c r="D218" s="114">
        <v>66815</v>
      </c>
      <c r="E218" s="114" t="s">
        <v>311</v>
      </c>
      <c r="F218" s="114" t="s">
        <v>156</v>
      </c>
      <c r="G218" s="114">
        <v>78</v>
      </c>
      <c r="H218" s="114">
        <v>1</v>
      </c>
      <c r="I218" s="114">
        <v>1</v>
      </c>
      <c r="J218" s="114">
        <v>42.95</v>
      </c>
      <c r="K218" s="114">
        <v>42.95</v>
      </c>
      <c r="L218" s="114">
        <f t="shared" si="3"/>
        <v>42.95</v>
      </c>
      <c r="M218" s="114" t="s">
        <v>130</v>
      </c>
      <c r="N218" s="114" t="s">
        <v>474</v>
      </c>
      <c r="O218" s="115">
        <v>42675</v>
      </c>
      <c r="P218" t="s">
        <v>113</v>
      </c>
    </row>
    <row r="219" spans="1:16" ht="15">
      <c r="A219" s="116">
        <v>42401</v>
      </c>
      <c r="B219" s="114" t="s">
        <v>290</v>
      </c>
      <c r="C219" s="114">
        <v>394</v>
      </c>
      <c r="D219" s="114">
        <v>12284</v>
      </c>
      <c r="E219" s="114" t="s">
        <v>479</v>
      </c>
      <c r="F219" s="114" t="s">
        <v>37</v>
      </c>
      <c r="G219" s="114">
        <v>100</v>
      </c>
      <c r="H219" s="114">
        <v>5</v>
      </c>
      <c r="I219" s="114">
        <v>5</v>
      </c>
      <c r="J219" s="114">
        <v>3.95</v>
      </c>
      <c r="K219" s="114">
        <v>19.75</v>
      </c>
      <c r="L219" s="114">
        <f t="shared" si="3"/>
        <v>19.75</v>
      </c>
      <c r="M219" s="114" t="s">
        <v>130</v>
      </c>
      <c r="N219" s="114" t="s">
        <v>474</v>
      </c>
      <c r="O219" s="115">
        <v>42675</v>
      </c>
      <c r="P219" t="s">
        <v>113</v>
      </c>
    </row>
    <row r="220" spans="1:16" ht="15">
      <c r="A220" s="116">
        <v>42401</v>
      </c>
      <c r="B220" s="114" t="s">
        <v>290</v>
      </c>
      <c r="C220" s="114">
        <v>407</v>
      </c>
      <c r="D220" s="114">
        <v>1758</v>
      </c>
      <c r="E220" s="114" t="s">
        <v>480</v>
      </c>
      <c r="F220" s="114" t="s">
        <v>37</v>
      </c>
      <c r="G220" s="114">
        <v>400</v>
      </c>
      <c r="H220" s="114">
        <v>15</v>
      </c>
      <c r="I220" s="114">
        <v>15</v>
      </c>
      <c r="J220" s="114">
        <v>2.2</v>
      </c>
      <c r="K220" s="114">
        <v>33</v>
      </c>
      <c r="L220" s="114">
        <f t="shared" si="3"/>
        <v>33</v>
      </c>
      <c r="M220" s="114" t="s">
        <v>130</v>
      </c>
      <c r="N220" s="114" t="s">
        <v>474</v>
      </c>
      <c r="O220" s="115">
        <v>42675</v>
      </c>
      <c r="P220" t="s">
        <v>113</v>
      </c>
    </row>
    <row r="221" spans="1:16" ht="30">
      <c r="A221" s="116">
        <v>42401</v>
      </c>
      <c r="B221" s="114" t="s">
        <v>290</v>
      </c>
      <c r="C221" s="114">
        <v>453</v>
      </c>
      <c r="D221" s="114">
        <v>6166</v>
      </c>
      <c r="E221" s="114" t="s">
        <v>481</v>
      </c>
      <c r="F221" s="114" t="s">
        <v>37</v>
      </c>
      <c r="G221" s="114">
        <v>30</v>
      </c>
      <c r="H221" s="114">
        <v>10</v>
      </c>
      <c r="I221" s="114">
        <v>10</v>
      </c>
      <c r="J221" s="114">
        <v>18.72</v>
      </c>
      <c r="K221" s="114">
        <v>187.2</v>
      </c>
      <c r="L221" s="114">
        <f t="shared" si="3"/>
        <v>187.2</v>
      </c>
      <c r="M221" s="114" t="s">
        <v>130</v>
      </c>
      <c r="N221" s="114" t="s">
        <v>474</v>
      </c>
      <c r="O221" s="115">
        <v>42675</v>
      </c>
      <c r="P221" t="s">
        <v>113</v>
      </c>
    </row>
    <row r="222" spans="1:16" ht="30">
      <c r="A222" s="116">
        <v>42401</v>
      </c>
      <c r="B222" s="114" t="s">
        <v>290</v>
      </c>
      <c r="C222" s="114">
        <v>468</v>
      </c>
      <c r="D222" s="114">
        <v>31652</v>
      </c>
      <c r="E222" s="114" t="s">
        <v>317</v>
      </c>
      <c r="F222" s="114" t="s">
        <v>37</v>
      </c>
      <c r="G222" s="114">
        <v>272</v>
      </c>
      <c r="H222" s="114">
        <v>10</v>
      </c>
      <c r="I222" s="114">
        <v>10</v>
      </c>
      <c r="J222" s="114">
        <v>2.95</v>
      </c>
      <c r="K222" s="114">
        <v>29.5</v>
      </c>
      <c r="L222" s="114">
        <f t="shared" si="3"/>
        <v>29.5</v>
      </c>
      <c r="M222" s="114" t="s">
        <v>130</v>
      </c>
      <c r="N222" s="114" t="s">
        <v>474</v>
      </c>
      <c r="O222" s="115">
        <v>42675</v>
      </c>
      <c r="P222" t="s">
        <v>113</v>
      </c>
    </row>
    <row r="223" spans="1:16" ht="90">
      <c r="A223" s="116">
        <v>42430</v>
      </c>
      <c r="B223" s="114" t="s">
        <v>482</v>
      </c>
      <c r="C223" s="114">
        <v>258</v>
      </c>
      <c r="D223" s="114">
        <v>48553</v>
      </c>
      <c r="E223" s="114" t="s">
        <v>483</v>
      </c>
      <c r="F223" s="114" t="s">
        <v>150</v>
      </c>
      <c r="G223" s="114">
        <v>46</v>
      </c>
      <c r="H223" s="114">
        <v>2</v>
      </c>
      <c r="I223" s="114">
        <v>2</v>
      </c>
      <c r="J223" s="114">
        <v>55.8</v>
      </c>
      <c r="K223" s="114">
        <v>111.6</v>
      </c>
      <c r="L223" s="114">
        <f t="shared" si="3"/>
        <v>111.6</v>
      </c>
      <c r="M223" s="114" t="s">
        <v>130</v>
      </c>
      <c r="N223" s="114" t="s">
        <v>484</v>
      </c>
      <c r="O223" s="115">
        <v>42675</v>
      </c>
      <c r="P223" t="s">
        <v>113</v>
      </c>
    </row>
    <row r="224" spans="1:16" ht="60">
      <c r="A224" s="116">
        <v>42430</v>
      </c>
      <c r="B224" s="114" t="s">
        <v>485</v>
      </c>
      <c r="C224" s="114">
        <v>248</v>
      </c>
      <c r="D224" s="114">
        <v>47127</v>
      </c>
      <c r="E224" s="114" t="s">
        <v>486</v>
      </c>
      <c r="F224" s="114" t="s">
        <v>150</v>
      </c>
      <c r="G224" s="114">
        <v>26</v>
      </c>
      <c r="H224" s="114">
        <v>8</v>
      </c>
      <c r="I224" s="114">
        <v>8</v>
      </c>
      <c r="J224" s="114">
        <v>12.99</v>
      </c>
      <c r="K224" s="114">
        <v>103.92</v>
      </c>
      <c r="L224" s="114">
        <f t="shared" si="3"/>
        <v>103.92</v>
      </c>
      <c r="M224" s="114" t="s">
        <v>130</v>
      </c>
      <c r="N224" s="114" t="s">
        <v>487</v>
      </c>
      <c r="O224" s="115">
        <v>42675</v>
      </c>
      <c r="P224" t="s">
        <v>113</v>
      </c>
    </row>
    <row r="225" spans="1:16" ht="30">
      <c r="A225" s="116">
        <v>42430</v>
      </c>
      <c r="B225" s="114" t="s">
        <v>488</v>
      </c>
      <c r="C225" s="114">
        <v>414</v>
      </c>
      <c r="D225" s="114">
        <v>2191</v>
      </c>
      <c r="E225" s="114" t="s">
        <v>489</v>
      </c>
      <c r="F225" s="114" t="s">
        <v>37</v>
      </c>
      <c r="G225" s="114">
        <v>10</v>
      </c>
      <c r="H225" s="114">
        <v>1</v>
      </c>
      <c r="I225" s="114">
        <v>1</v>
      </c>
      <c r="J225" s="114">
        <v>16</v>
      </c>
      <c r="K225" s="114">
        <v>16</v>
      </c>
      <c r="L225" s="114">
        <f t="shared" si="3"/>
        <v>16</v>
      </c>
      <c r="M225" s="114" t="s">
        <v>130</v>
      </c>
      <c r="N225" s="114" t="s">
        <v>490</v>
      </c>
      <c r="O225" s="115">
        <v>42675</v>
      </c>
      <c r="P225" t="s">
        <v>113</v>
      </c>
    </row>
    <row r="226" spans="1:16" ht="60">
      <c r="A226" s="116">
        <v>42430</v>
      </c>
      <c r="B226" s="114" t="s">
        <v>491</v>
      </c>
      <c r="C226" s="114">
        <v>417</v>
      </c>
      <c r="D226" s="114">
        <v>27895</v>
      </c>
      <c r="E226" s="114" t="s">
        <v>492</v>
      </c>
      <c r="F226" s="114" t="s">
        <v>37</v>
      </c>
      <c r="G226" s="114">
        <v>24</v>
      </c>
      <c r="H226" s="114">
        <v>1</v>
      </c>
      <c r="I226" s="114">
        <v>1</v>
      </c>
      <c r="J226" s="114">
        <v>22.45</v>
      </c>
      <c r="K226" s="114">
        <v>22.45</v>
      </c>
      <c r="L226" s="114">
        <f t="shared" si="3"/>
        <v>22.45</v>
      </c>
      <c r="M226" s="114" t="s">
        <v>130</v>
      </c>
      <c r="N226" s="114" t="s">
        <v>493</v>
      </c>
      <c r="O226" s="115">
        <v>42675</v>
      </c>
      <c r="P226" t="s">
        <v>113</v>
      </c>
    </row>
    <row r="227" spans="1:16" ht="225">
      <c r="A227" s="114" t="s">
        <v>360</v>
      </c>
      <c r="B227" s="114" t="s">
        <v>494</v>
      </c>
      <c r="C227" s="114">
        <v>36</v>
      </c>
      <c r="D227" s="114">
        <v>66809</v>
      </c>
      <c r="E227" s="114" t="s">
        <v>495</v>
      </c>
      <c r="F227" s="114" t="s">
        <v>496</v>
      </c>
      <c r="G227" s="114">
        <v>20</v>
      </c>
      <c r="H227" s="114">
        <v>1</v>
      </c>
      <c r="I227" s="114">
        <v>1</v>
      </c>
      <c r="J227" s="114">
        <v>217.4</v>
      </c>
      <c r="K227" s="114">
        <v>217.4</v>
      </c>
      <c r="L227" s="114">
        <f t="shared" si="3"/>
        <v>217.4</v>
      </c>
      <c r="M227" s="114" t="s">
        <v>130</v>
      </c>
      <c r="N227" s="114" t="s">
        <v>497</v>
      </c>
      <c r="O227" s="115">
        <v>42675</v>
      </c>
      <c r="P227" t="s">
        <v>113</v>
      </c>
    </row>
    <row r="228" spans="1:16" ht="150">
      <c r="A228" s="114" t="s">
        <v>360</v>
      </c>
      <c r="B228" s="114" t="s">
        <v>361</v>
      </c>
      <c r="C228" s="114">
        <v>19</v>
      </c>
      <c r="D228" s="114">
        <v>52689</v>
      </c>
      <c r="E228" s="114" t="s">
        <v>362</v>
      </c>
      <c r="F228" s="114" t="s">
        <v>37</v>
      </c>
      <c r="G228" s="114">
        <v>16</v>
      </c>
      <c r="H228" s="114">
        <v>2</v>
      </c>
      <c r="I228" s="114">
        <v>2</v>
      </c>
      <c r="J228" s="114">
        <v>68.4</v>
      </c>
      <c r="K228" s="114">
        <v>136.8</v>
      </c>
      <c r="L228" s="114">
        <f t="shared" si="3"/>
        <v>136.8</v>
      </c>
      <c r="M228" s="114" t="s">
        <v>130</v>
      </c>
      <c r="N228" s="114" t="s">
        <v>498</v>
      </c>
      <c r="O228" s="115">
        <v>42675</v>
      </c>
      <c r="P228" t="s">
        <v>113</v>
      </c>
    </row>
    <row r="229" spans="1:16" ht="60">
      <c r="A229" s="114" t="s">
        <v>360</v>
      </c>
      <c r="B229" s="114" t="s">
        <v>499</v>
      </c>
      <c r="C229" s="114">
        <v>10</v>
      </c>
      <c r="D229" s="114">
        <v>62850</v>
      </c>
      <c r="E229" s="114" t="s">
        <v>500</v>
      </c>
      <c r="F229" s="114" t="s">
        <v>37</v>
      </c>
      <c r="G229" s="114">
        <v>12</v>
      </c>
      <c r="H229" s="114">
        <v>1</v>
      </c>
      <c r="I229" s="114">
        <v>1</v>
      </c>
      <c r="J229" s="114">
        <v>81.47</v>
      </c>
      <c r="K229" s="114">
        <v>81.47</v>
      </c>
      <c r="L229" s="114">
        <f t="shared" si="3"/>
        <v>81.47</v>
      </c>
      <c r="M229" s="114" t="s">
        <v>130</v>
      </c>
      <c r="N229" s="114" t="s">
        <v>501</v>
      </c>
      <c r="O229" s="115">
        <v>42675</v>
      </c>
      <c r="P229" t="s">
        <v>113</v>
      </c>
    </row>
    <row r="230" spans="1:16" ht="75">
      <c r="A230" s="114" t="s">
        <v>360</v>
      </c>
      <c r="B230" s="114" t="s">
        <v>364</v>
      </c>
      <c r="C230" s="114">
        <v>20</v>
      </c>
      <c r="D230" s="114">
        <v>51874</v>
      </c>
      <c r="E230" s="114" t="s">
        <v>365</v>
      </c>
      <c r="F230" s="114" t="s">
        <v>37</v>
      </c>
      <c r="G230" s="114">
        <v>12</v>
      </c>
      <c r="H230" s="114">
        <v>3</v>
      </c>
      <c r="I230" s="114">
        <v>3</v>
      </c>
      <c r="J230" s="114">
        <v>71</v>
      </c>
      <c r="K230" s="114">
        <v>213</v>
      </c>
      <c r="L230" s="114">
        <f t="shared" si="3"/>
        <v>213</v>
      </c>
      <c r="M230" s="114" t="s">
        <v>130</v>
      </c>
      <c r="N230" s="114" t="s">
        <v>502</v>
      </c>
      <c r="O230" s="115">
        <v>42675</v>
      </c>
      <c r="P230" t="s">
        <v>113</v>
      </c>
    </row>
    <row r="231" spans="1:16" ht="105">
      <c r="A231" s="114" t="s">
        <v>360</v>
      </c>
      <c r="B231" s="114" t="s">
        <v>364</v>
      </c>
      <c r="C231" s="114">
        <v>51</v>
      </c>
      <c r="D231" s="114">
        <v>43543</v>
      </c>
      <c r="E231" s="114" t="s">
        <v>503</v>
      </c>
      <c r="F231" s="114" t="s">
        <v>504</v>
      </c>
      <c r="G231" s="114">
        <v>12</v>
      </c>
      <c r="H231" s="114">
        <v>3</v>
      </c>
      <c r="I231" s="114">
        <v>3</v>
      </c>
      <c r="J231" s="114">
        <v>19.77</v>
      </c>
      <c r="K231" s="114">
        <v>59.31</v>
      </c>
      <c r="L231" s="114">
        <f t="shared" si="3"/>
        <v>59.31</v>
      </c>
      <c r="M231" s="114" t="s">
        <v>130</v>
      </c>
      <c r="N231" s="114" t="s">
        <v>502</v>
      </c>
      <c r="O231" s="115">
        <v>42675</v>
      </c>
      <c r="P231" t="s">
        <v>113</v>
      </c>
    </row>
    <row r="232" spans="1:16" ht="45">
      <c r="A232" s="114" t="s">
        <v>186</v>
      </c>
      <c r="B232" s="114" t="s">
        <v>505</v>
      </c>
      <c r="C232" s="114">
        <v>30</v>
      </c>
      <c r="D232" s="114">
        <v>63107</v>
      </c>
      <c r="E232" s="114" t="s">
        <v>506</v>
      </c>
      <c r="F232" s="114" t="s">
        <v>37</v>
      </c>
      <c r="G232" s="114">
        <v>50</v>
      </c>
      <c r="H232" s="114">
        <v>3</v>
      </c>
      <c r="I232" s="114">
        <v>3</v>
      </c>
      <c r="J232" s="114">
        <v>34.99</v>
      </c>
      <c r="K232" s="114">
        <v>104.97</v>
      </c>
      <c r="L232" s="114">
        <f t="shared" si="3"/>
        <v>104.97</v>
      </c>
      <c r="M232" s="114" t="s">
        <v>130</v>
      </c>
      <c r="N232" s="114" t="s">
        <v>507</v>
      </c>
      <c r="O232" s="115">
        <v>42675</v>
      </c>
      <c r="P232" t="s">
        <v>113</v>
      </c>
    </row>
    <row r="233" spans="1:16" ht="75">
      <c r="A233" s="114" t="s">
        <v>186</v>
      </c>
      <c r="B233" s="114" t="s">
        <v>148</v>
      </c>
      <c r="C233" s="114">
        <v>170</v>
      </c>
      <c r="D233" s="114">
        <v>65475</v>
      </c>
      <c r="E233" s="114" t="s">
        <v>151</v>
      </c>
      <c r="F233" s="114" t="s">
        <v>150</v>
      </c>
      <c r="G233" s="114">
        <v>16</v>
      </c>
      <c r="H233" s="114">
        <v>2</v>
      </c>
      <c r="I233" s="114">
        <v>2</v>
      </c>
      <c r="J233" s="114">
        <v>59.99</v>
      </c>
      <c r="K233" s="114">
        <v>119.98</v>
      </c>
      <c r="L233" s="114">
        <f t="shared" si="3"/>
        <v>119.98</v>
      </c>
      <c r="M233" s="114" t="s">
        <v>130</v>
      </c>
      <c r="N233" s="114" t="s">
        <v>508</v>
      </c>
      <c r="O233" s="115">
        <v>42675</v>
      </c>
      <c r="P233" t="s">
        <v>113</v>
      </c>
    </row>
    <row r="234" spans="1:16" ht="30">
      <c r="A234" s="114" t="s">
        <v>186</v>
      </c>
      <c r="B234" s="114" t="s">
        <v>143</v>
      </c>
      <c r="C234" s="114">
        <v>107</v>
      </c>
      <c r="D234" s="114">
        <v>47930</v>
      </c>
      <c r="E234" s="114" t="s">
        <v>509</v>
      </c>
      <c r="F234" s="114" t="s">
        <v>37</v>
      </c>
      <c r="G234" s="114">
        <v>30</v>
      </c>
      <c r="H234" s="114">
        <v>15</v>
      </c>
      <c r="I234" s="114">
        <v>15</v>
      </c>
      <c r="J234" s="114">
        <v>1.43</v>
      </c>
      <c r="K234" s="114">
        <v>21.45</v>
      </c>
      <c r="L234" s="114">
        <f t="shared" si="3"/>
        <v>21.45</v>
      </c>
      <c r="M234" s="114" t="s">
        <v>130</v>
      </c>
      <c r="N234" s="114" t="s">
        <v>510</v>
      </c>
      <c r="O234" s="115">
        <v>42675</v>
      </c>
      <c r="P234" t="s">
        <v>113</v>
      </c>
    </row>
    <row r="235" spans="1:16" ht="45">
      <c r="A235" s="114" t="s">
        <v>186</v>
      </c>
      <c r="B235" s="114" t="s">
        <v>511</v>
      </c>
      <c r="C235" s="114">
        <v>204</v>
      </c>
      <c r="D235" s="114">
        <v>19862</v>
      </c>
      <c r="E235" s="114" t="s">
        <v>512</v>
      </c>
      <c r="F235" s="114" t="s">
        <v>37</v>
      </c>
      <c r="G235" s="114">
        <v>360</v>
      </c>
      <c r="H235" s="114">
        <v>25</v>
      </c>
      <c r="I235" s="114">
        <v>25</v>
      </c>
      <c r="J235" s="114">
        <v>6</v>
      </c>
      <c r="K235" s="114">
        <v>150</v>
      </c>
      <c r="L235" s="114">
        <f t="shared" si="3"/>
        <v>150</v>
      </c>
      <c r="M235" s="114" t="s">
        <v>130</v>
      </c>
      <c r="N235" s="114" t="s">
        <v>513</v>
      </c>
      <c r="O235" s="115">
        <v>42675</v>
      </c>
      <c r="P235" t="s">
        <v>113</v>
      </c>
    </row>
    <row r="236" ht="15">
      <c r="L236" s="102">
        <f aca="true" t="shared" si="4" ref="L236:L254">I236*J236</f>
        <v>0</v>
      </c>
    </row>
    <row r="237" ht="15">
      <c r="L237" s="102">
        <f t="shared" si="4"/>
        <v>0</v>
      </c>
    </row>
    <row r="238" ht="15">
      <c r="L238" s="102">
        <f t="shared" si="4"/>
        <v>0</v>
      </c>
    </row>
    <row r="239" ht="15">
      <c r="L239" s="102">
        <f t="shared" si="4"/>
        <v>0</v>
      </c>
    </row>
    <row r="240" ht="15">
      <c r="L240" s="102">
        <f t="shared" si="4"/>
        <v>0</v>
      </c>
    </row>
    <row r="241" ht="15">
      <c r="L241" s="102">
        <f t="shared" si="4"/>
        <v>0</v>
      </c>
    </row>
    <row r="242" ht="15">
      <c r="L242" s="102">
        <f t="shared" si="4"/>
        <v>0</v>
      </c>
    </row>
    <row r="243" ht="15">
      <c r="L243" s="102">
        <f t="shared" si="4"/>
        <v>0</v>
      </c>
    </row>
    <row r="244" ht="15">
      <c r="L244" s="102">
        <f t="shared" si="4"/>
        <v>0</v>
      </c>
    </row>
    <row r="245" ht="15">
      <c r="L245" s="102">
        <f t="shared" si="4"/>
        <v>0</v>
      </c>
    </row>
    <row r="246" ht="15">
      <c r="L246" s="102">
        <f t="shared" si="4"/>
        <v>0</v>
      </c>
    </row>
    <row r="247" ht="15">
      <c r="L247" s="102">
        <f t="shared" si="4"/>
        <v>0</v>
      </c>
    </row>
    <row r="248" ht="15">
      <c r="L248" s="102">
        <f t="shared" si="4"/>
        <v>0</v>
      </c>
    </row>
    <row r="249" ht="15">
      <c r="L249" s="102">
        <f t="shared" si="4"/>
        <v>0</v>
      </c>
    </row>
    <row r="250" ht="15">
      <c r="L250" s="102">
        <f t="shared" si="4"/>
        <v>0</v>
      </c>
    </row>
    <row r="251" ht="15">
      <c r="L251" s="102">
        <f t="shared" si="4"/>
        <v>0</v>
      </c>
    </row>
    <row r="252" ht="15">
      <c r="L252" s="102">
        <f t="shared" si="4"/>
        <v>0</v>
      </c>
    </row>
    <row r="253" ht="15">
      <c r="L253" s="102">
        <f t="shared" si="4"/>
        <v>0</v>
      </c>
    </row>
    <row r="254" ht="15">
      <c r="L254" s="102">
        <f t="shared" si="4"/>
        <v>0</v>
      </c>
    </row>
    <row r="255" ht="15">
      <c r="L255" s="102">
        <f aca="true" t="shared" si="5" ref="L255:L286">I255*J255</f>
        <v>0</v>
      </c>
    </row>
    <row r="256" ht="15">
      <c r="L256" s="102">
        <f t="shared" si="5"/>
        <v>0</v>
      </c>
    </row>
    <row r="257" ht="15">
      <c r="L257" s="102">
        <f t="shared" si="5"/>
        <v>0</v>
      </c>
    </row>
    <row r="258" ht="15">
      <c r="L258" s="102">
        <f t="shared" si="5"/>
        <v>0</v>
      </c>
    </row>
    <row r="259" ht="15">
      <c r="L259" s="102">
        <f t="shared" si="5"/>
        <v>0</v>
      </c>
    </row>
    <row r="260" ht="15">
      <c r="L260" s="102">
        <f t="shared" si="5"/>
        <v>0</v>
      </c>
    </row>
    <row r="261" ht="15">
      <c r="L261" s="102">
        <f t="shared" si="5"/>
        <v>0</v>
      </c>
    </row>
    <row r="262" ht="15">
      <c r="L262" s="102">
        <f t="shared" si="5"/>
        <v>0</v>
      </c>
    </row>
    <row r="263" ht="15">
      <c r="L263" s="102">
        <f t="shared" si="5"/>
        <v>0</v>
      </c>
    </row>
    <row r="264" ht="15">
      <c r="L264" s="102">
        <f t="shared" si="5"/>
        <v>0</v>
      </c>
    </row>
    <row r="265" ht="15">
      <c r="L265" s="102">
        <f t="shared" si="5"/>
        <v>0</v>
      </c>
    </row>
    <row r="266" ht="15">
      <c r="L266" s="102">
        <f t="shared" si="5"/>
        <v>0</v>
      </c>
    </row>
    <row r="267" ht="15">
      <c r="L267" s="102">
        <f t="shared" si="5"/>
        <v>0</v>
      </c>
    </row>
    <row r="268" ht="15">
      <c r="L268" s="102">
        <f t="shared" si="5"/>
        <v>0</v>
      </c>
    </row>
    <row r="269" ht="15">
      <c r="L269" s="102">
        <f t="shared" si="5"/>
        <v>0</v>
      </c>
    </row>
    <row r="270" ht="15">
      <c r="L270" s="102">
        <f t="shared" si="5"/>
        <v>0</v>
      </c>
    </row>
    <row r="271" ht="15">
      <c r="L271" s="102">
        <f t="shared" si="5"/>
        <v>0</v>
      </c>
    </row>
    <row r="272" ht="15">
      <c r="L272" s="102">
        <f t="shared" si="5"/>
        <v>0</v>
      </c>
    </row>
    <row r="273" ht="15">
      <c r="L273" s="102">
        <f t="shared" si="5"/>
        <v>0</v>
      </c>
    </row>
    <row r="274" ht="15">
      <c r="L274" s="102">
        <f t="shared" si="5"/>
        <v>0</v>
      </c>
    </row>
    <row r="275" ht="15">
      <c r="L275" s="102">
        <f t="shared" si="5"/>
        <v>0</v>
      </c>
    </row>
    <row r="276" ht="15">
      <c r="L276" s="102">
        <f t="shared" si="5"/>
        <v>0</v>
      </c>
    </row>
    <row r="277" ht="15">
      <c r="L277" s="102">
        <f t="shared" si="5"/>
        <v>0</v>
      </c>
    </row>
    <row r="278" ht="15">
      <c r="L278" s="102">
        <f t="shared" si="5"/>
        <v>0</v>
      </c>
    </row>
    <row r="279" ht="15">
      <c r="L279" s="102">
        <f t="shared" si="5"/>
        <v>0</v>
      </c>
    </row>
    <row r="280" ht="15">
      <c r="L280" s="102">
        <f t="shared" si="5"/>
        <v>0</v>
      </c>
    </row>
    <row r="281" ht="15">
      <c r="L281" s="102">
        <f t="shared" si="5"/>
        <v>0</v>
      </c>
    </row>
    <row r="282" ht="15">
      <c r="L282" s="102">
        <f t="shared" si="5"/>
        <v>0</v>
      </c>
    </row>
    <row r="283" ht="15">
      <c r="L283" s="102">
        <f t="shared" si="5"/>
        <v>0</v>
      </c>
    </row>
    <row r="284" ht="15">
      <c r="L284" s="102">
        <f t="shared" si="5"/>
        <v>0</v>
      </c>
    </row>
    <row r="285" ht="15">
      <c r="L285" s="102">
        <f t="shared" si="5"/>
        <v>0</v>
      </c>
    </row>
    <row r="286" ht="15">
      <c r="L286" s="102">
        <f t="shared" si="5"/>
        <v>0</v>
      </c>
    </row>
    <row r="287" ht="15">
      <c r="L287" s="102">
        <f aca="true" t="shared" si="6" ref="L287:L300">I287*J287</f>
        <v>0</v>
      </c>
    </row>
    <row r="288" ht="15">
      <c r="L288" s="102">
        <f t="shared" si="6"/>
        <v>0</v>
      </c>
    </row>
    <row r="289" ht="15">
      <c r="L289" s="102">
        <f t="shared" si="6"/>
        <v>0</v>
      </c>
    </row>
    <row r="290" ht="15">
      <c r="L290" s="102">
        <f t="shared" si="6"/>
        <v>0</v>
      </c>
    </row>
    <row r="291" ht="15">
      <c r="L291" s="102">
        <f t="shared" si="6"/>
        <v>0</v>
      </c>
    </row>
    <row r="292" ht="15">
      <c r="L292" s="102">
        <f t="shared" si="6"/>
        <v>0</v>
      </c>
    </row>
    <row r="293" ht="15">
      <c r="L293" s="102">
        <f t="shared" si="6"/>
        <v>0</v>
      </c>
    </row>
    <row r="294" ht="15">
      <c r="L294" s="102">
        <f t="shared" si="6"/>
        <v>0</v>
      </c>
    </row>
    <row r="295" ht="15">
      <c r="L295" s="102">
        <f t="shared" si="6"/>
        <v>0</v>
      </c>
    </row>
    <row r="296" ht="15">
      <c r="L296" s="102">
        <f t="shared" si="6"/>
        <v>0</v>
      </c>
    </row>
    <row r="297" ht="15">
      <c r="L297" s="102">
        <f t="shared" si="6"/>
        <v>0</v>
      </c>
    </row>
    <row r="298" ht="15">
      <c r="L298" s="102">
        <f t="shared" si="6"/>
        <v>0</v>
      </c>
    </row>
    <row r="299" ht="15">
      <c r="L299" s="102">
        <f t="shared" si="6"/>
        <v>0</v>
      </c>
    </row>
    <row r="300" spans="1:15" ht="15">
      <c r="A300" s="120"/>
      <c r="B300" s="120"/>
      <c r="C300" s="120"/>
      <c r="D300" s="120"/>
      <c r="E300" s="120"/>
      <c r="F300" s="120"/>
      <c r="G300" s="120"/>
      <c r="H300" s="120"/>
      <c r="I300" s="120"/>
      <c r="J300" s="125"/>
      <c r="K300" s="125"/>
      <c r="L300" s="126">
        <f t="shared" si="6"/>
        <v>0</v>
      </c>
      <c r="M300" s="120"/>
      <c r="N300" s="120"/>
      <c r="O300" s="120"/>
    </row>
    <row r="301" spans="1:16" ht="15">
      <c r="A301" s="28" t="s">
        <v>22</v>
      </c>
      <c r="B301" s="28"/>
      <c r="C301" s="28"/>
      <c r="D301" s="28"/>
      <c r="E301" s="28"/>
      <c r="F301" s="28"/>
      <c r="G301" s="28"/>
      <c r="H301" s="28"/>
      <c r="I301" s="28"/>
      <c r="J301" s="140"/>
      <c r="K301" s="140"/>
      <c r="L301" s="140">
        <f>SUBTOTAL(109,L2:L300)</f>
        <v>51011.34999999999</v>
      </c>
      <c r="M301" s="28"/>
      <c r="N301" s="28">
        <f>SUBTOTAL(103,N2:N300)</f>
        <v>234</v>
      </c>
      <c r="O301" s="28"/>
      <c r="P301" s="28"/>
    </row>
  </sheetData>
  <sheetProtection/>
  <printOptions/>
  <pageMargins left="0.511811024" right="0.511811024" top="0.787401575" bottom="0.787401575" header="0.31496062" footer="0.31496062"/>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proplan-p057347</dc:creator>
  <cp:keywords/>
  <dc:description/>
  <cp:lastModifiedBy>proplan-p077058</cp:lastModifiedBy>
  <cp:lastPrinted>2014-11-17T13:11:58Z</cp:lastPrinted>
  <dcterms:created xsi:type="dcterms:W3CDTF">2013-05-07T17:06:03Z</dcterms:created>
  <dcterms:modified xsi:type="dcterms:W3CDTF">2017-06-13T12:15:50Z</dcterms:modified>
  <cp:category/>
  <cp:version/>
  <cp:contentType/>
  <cp:contentStatus/>
</cp:coreProperties>
</file>