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uario\Documents\Unifal-mg\Comissão de Atividades Complementares\"/>
    </mc:Choice>
  </mc:AlternateContent>
  <xr:revisionPtr revIDLastSave="0" documentId="8_{55443121-5B25-478C-98F8-B7502DBC3C64}" xr6:coauthVersionLast="45" xr6:coauthVersionMax="45" xr10:uidLastSave="{00000000-0000-0000-0000-000000000000}"/>
  <bookViews>
    <workbookView xWindow="-120" yWindow="-120" windowWidth="20730" windowHeight="11160" tabRatio="244" xr2:uid="{00000000-000D-0000-FFFF-FFFF00000000}"/>
  </bookViews>
  <sheets>
    <sheet name="Consolidação" sheetId="1" r:id="rId1"/>
    <sheet name="Entrada de dados" sheetId="2" r:id="rId2"/>
  </sheets>
  <calcPr calcId="191029"/>
</workbook>
</file>

<file path=xl/calcChain.xml><?xml version="1.0" encoding="utf-8"?>
<calcChain xmlns="http://schemas.openxmlformats.org/spreadsheetml/2006/main">
  <c r="D11" i="2" l="1"/>
  <c r="D16" i="1" l="1"/>
  <c r="E16" i="1" s="1"/>
  <c r="D15" i="2"/>
  <c r="D17" i="1" s="1"/>
  <c r="E17" i="1" s="1"/>
  <c r="F17" i="1" s="1"/>
  <c r="D22" i="2"/>
  <c r="D18" i="1" s="1"/>
  <c r="E18" i="1" s="1"/>
  <c r="F18" i="1" s="1"/>
  <c r="D29" i="2"/>
  <c r="D19" i="1" s="1"/>
  <c r="E19" i="1" s="1"/>
  <c r="F19" i="1" s="1"/>
  <c r="D40" i="2"/>
  <c r="D20" i="1" s="1"/>
  <c r="E20" i="1" s="1"/>
  <c r="F20" i="1" s="1"/>
  <c r="D46" i="2"/>
  <c r="D21" i="1" s="1"/>
  <c r="E21" i="1" s="1"/>
  <c r="F21" i="1" s="1"/>
  <c r="D53" i="2"/>
  <c r="D22" i="1" s="1"/>
  <c r="E22" i="1" s="1"/>
  <c r="F22" i="1" s="1"/>
  <c r="D65" i="2"/>
  <c r="D25" i="1" s="1"/>
  <c r="E25" i="1" s="1"/>
  <c r="D72" i="2"/>
  <c r="D26" i="1" s="1"/>
  <c r="E26" i="1" s="1"/>
  <c r="F26" i="1" s="1"/>
  <c r="D79" i="2"/>
  <c r="D27" i="1" s="1"/>
  <c r="E27" i="1" s="1"/>
  <c r="F27" i="1" s="1"/>
  <c r="D84" i="2"/>
  <c r="D28" i="1" s="1"/>
  <c r="E28" i="1" s="1"/>
  <c r="F28" i="1" s="1"/>
  <c r="D89" i="2"/>
  <c r="D29" i="1" s="1"/>
  <c r="E29" i="1" s="1"/>
  <c r="F29" i="1" s="1"/>
  <c r="D94" i="2"/>
  <c r="D101" i="2"/>
  <c r="D31" i="1" s="1"/>
  <c r="E31" i="1" s="1"/>
  <c r="F31" i="1" s="1"/>
  <c r="D108" i="2"/>
  <c r="D32" i="1" s="1"/>
  <c r="E32" i="1" s="1"/>
  <c r="F32" i="1" s="1"/>
  <c r="D115" i="2"/>
  <c r="D33" i="1" s="1"/>
  <c r="E33" i="1" s="1"/>
  <c r="F33" i="1" s="1"/>
  <c r="D122" i="2"/>
  <c r="D34" i="1" s="1"/>
  <c r="E34" i="1" s="1"/>
  <c r="F34" i="1" s="1"/>
  <c r="B123" i="2"/>
  <c r="D127" i="2"/>
  <c r="D35" i="1" s="1"/>
  <c r="E35" i="1" s="1"/>
  <c r="F35" i="1" s="1"/>
  <c r="B128" i="2"/>
  <c r="D132" i="2"/>
  <c r="D36" i="1" s="1"/>
  <c r="E36" i="1" s="1"/>
  <c r="F36" i="1" s="1"/>
  <c r="B133" i="2"/>
  <c r="D137" i="2"/>
  <c r="D37" i="1" s="1"/>
  <c r="E37" i="1" s="1"/>
  <c r="F37" i="1" s="1"/>
  <c r="D143" i="2"/>
  <c r="D38" i="1" s="1"/>
  <c r="E38" i="1" s="1"/>
  <c r="F38" i="1" s="1"/>
  <c r="D149" i="2"/>
  <c r="D39" i="1" s="1"/>
  <c r="E39" i="1" s="1"/>
  <c r="F39" i="1" s="1"/>
  <c r="D155" i="2"/>
  <c r="D40" i="1" s="1"/>
  <c r="E40" i="1" s="1"/>
  <c r="F40" i="1" s="1"/>
  <c r="D161" i="2"/>
  <c r="D41" i="1" s="1"/>
  <c r="E41" i="1" s="1"/>
  <c r="F41" i="1" s="1"/>
  <c r="D167" i="2"/>
  <c r="D42" i="1" s="1"/>
  <c r="E42" i="1" s="1"/>
  <c r="F42" i="1" s="1"/>
  <c r="D173" i="2"/>
  <c r="D43" i="1" s="1"/>
  <c r="E43" i="1" s="1"/>
  <c r="F43" i="1" s="1"/>
  <c r="B174" i="2"/>
  <c r="D178" i="2"/>
  <c r="D44" i="1" s="1"/>
  <c r="E44" i="1" s="1"/>
  <c r="F44" i="1" s="1"/>
  <c r="B179" i="2"/>
  <c r="D183" i="2"/>
  <c r="D45" i="1" s="1"/>
  <c r="E45" i="1" s="1"/>
  <c r="F45" i="1" s="1"/>
  <c r="B184" i="2"/>
  <c r="D187" i="2"/>
  <c r="D46" i="1" s="1"/>
  <c r="E46" i="1" s="1"/>
  <c r="F46" i="1" s="1"/>
  <c r="D30" i="1" l="1"/>
  <c r="E30" i="1" s="1"/>
  <c r="F16" i="1"/>
  <c r="F23" i="1" s="1"/>
  <c r="E23" i="1"/>
  <c r="F25" i="1"/>
  <c r="F30" i="1" l="1"/>
  <c r="F47" i="1" s="1"/>
  <c r="F48" i="1" s="1"/>
  <c r="E47" i="1"/>
  <c r="E48" i="1" s="1"/>
</calcChain>
</file>

<file path=xl/sharedStrings.xml><?xml version="1.0" encoding="utf-8"?>
<sst xmlns="http://schemas.openxmlformats.org/spreadsheetml/2006/main" count="247" uniqueCount="116">
  <si>
    <t>Acadêmico:</t>
  </si>
  <si>
    <t>Matrícula:</t>
  </si>
  <si>
    <t xml:space="preserve"> Ingresso:</t>
  </si>
  <si>
    <t>Itens</t>
  </si>
  <si>
    <t>Descrição das Atividades</t>
  </si>
  <si>
    <t>Número de horas</t>
  </si>
  <si>
    <t>Quantidade</t>
  </si>
  <si>
    <t>Subtotal</t>
  </si>
  <si>
    <t>Total</t>
  </si>
  <si>
    <t>A</t>
  </si>
  <si>
    <t>Atividades diversas (subtotal ilimitado)</t>
  </si>
  <si>
    <t>A.1</t>
  </si>
  <si>
    <t>Programa / projeto de extensão</t>
  </si>
  <si>
    <t>Máximo 90h</t>
  </si>
  <si>
    <t>A.2</t>
  </si>
  <si>
    <t>Monitoria</t>
  </si>
  <si>
    <t>30h/semestre (máx. 2 semestres)</t>
  </si>
  <si>
    <t>A.3</t>
  </si>
  <si>
    <t>Iniciação Científica (PROBIC, PIBIC e outras atividades de pesquisa)</t>
  </si>
  <si>
    <t>A.4</t>
  </si>
  <si>
    <t>Estágio não obrigatório, aprovado pela Comissão de Estágio</t>
  </si>
  <si>
    <t>A.5</t>
  </si>
  <si>
    <t xml:space="preserve">Atividade de representação acadêmica </t>
  </si>
  <si>
    <t>10h/semestre</t>
  </si>
  <si>
    <t>A.6</t>
  </si>
  <si>
    <t>Participação no Programa de Educação Tutorial (PET)</t>
  </si>
  <si>
    <t>30h/semestre (máx. 3 semestres)</t>
  </si>
  <si>
    <t>A.7</t>
  </si>
  <si>
    <t>Disciplina optativa</t>
  </si>
  <si>
    <t>Máximo 60h</t>
  </si>
  <si>
    <t>B</t>
  </si>
  <si>
    <t>Participação em eventos e publicações (subtotal máximo de 90 horas)</t>
  </si>
  <si>
    <t>B.1</t>
  </si>
  <si>
    <t>Palestra / conferência / Mesa Redonda</t>
  </si>
  <si>
    <t>1h/participação (máx. 10)</t>
  </si>
  <si>
    <t>B.2</t>
  </si>
  <si>
    <t>Palestra / conferência / Mesa Redonda-Ministrada</t>
  </si>
  <si>
    <t>2h/participação (máx. 5)</t>
  </si>
  <si>
    <t>B.3</t>
  </si>
  <si>
    <t>Fórum / jornada / semana / simpósio / seminário / encontro / reunião</t>
  </si>
  <si>
    <t>5h/participação (máx. 5)</t>
  </si>
  <si>
    <t>B.4</t>
  </si>
  <si>
    <t>Congresso regional</t>
  </si>
  <si>
    <t>8h/participação (máx. 3)</t>
  </si>
  <si>
    <t>B.5</t>
  </si>
  <si>
    <t>Congresso nacional</t>
  </si>
  <si>
    <t>10h/participação (máx. 3)</t>
  </si>
  <si>
    <t>B.6</t>
  </si>
  <si>
    <t>Congresso internacional</t>
  </si>
  <si>
    <t>12h/participação (máx. 3)</t>
  </si>
  <si>
    <t>B.7</t>
  </si>
  <si>
    <t>Mini-curso / Oficina (4 a 7 horas de duração)</t>
  </si>
  <si>
    <t>B.8</t>
  </si>
  <si>
    <t>Mini-curso / Oficina Ministrada (4 a 7 horas de duração)</t>
  </si>
  <si>
    <t>4h/participação (máx. 5)</t>
  </si>
  <si>
    <t>B.9</t>
  </si>
  <si>
    <t>Curso (a partir de 8 horas de duração)</t>
  </si>
  <si>
    <t>B.10</t>
  </si>
  <si>
    <t>Curso Ministrado (a partir de 8 horas de duração)</t>
  </si>
  <si>
    <t>8h/participação (máx. 5)</t>
  </si>
  <si>
    <t>B.11</t>
  </si>
  <si>
    <t>Premiação em evento regional</t>
  </si>
  <si>
    <t>15h/prêmio (máx. 3)</t>
  </si>
  <si>
    <t>B.12</t>
  </si>
  <si>
    <t>Premiação em evento nacional</t>
  </si>
  <si>
    <t>20h/prêmio (máx. 3)</t>
  </si>
  <si>
    <t>B.13</t>
  </si>
  <si>
    <t>Premiação em evento internacional</t>
  </si>
  <si>
    <t>25h/prêmio (máx. 3)</t>
  </si>
  <si>
    <t>B.14</t>
  </si>
  <si>
    <t>Publicação em anais de evento regional</t>
  </si>
  <si>
    <t>10h/trabalho (máx. 4)</t>
  </si>
  <si>
    <t>B.15</t>
  </si>
  <si>
    <t>Publicação em anais de evento nacional</t>
  </si>
  <si>
    <t>12h/trabalho (máx. 4)</t>
  </si>
  <si>
    <t>B.16</t>
  </si>
  <si>
    <t>Publicação em anais de evento internacional</t>
  </si>
  <si>
    <t>15h/trabalho (máx. 4)</t>
  </si>
  <si>
    <t>B.17</t>
  </si>
  <si>
    <t>Trabalho apresentado em evento regional</t>
  </si>
  <si>
    <t>5h/ apresentação (máx. 4)</t>
  </si>
  <si>
    <t>B.18</t>
  </si>
  <si>
    <t>Trabalho apresentado em evento nacional</t>
  </si>
  <si>
    <t>7h/apresentação (máx. 4)</t>
  </si>
  <si>
    <t>B.19</t>
  </si>
  <si>
    <t>Trabalho apresentado em evento internacional</t>
  </si>
  <si>
    <t>10h/apresentação (máx. 4)</t>
  </si>
  <si>
    <t>B.20</t>
  </si>
  <si>
    <t>Publicação ou aceite para publicação em revista Qualis Nacional</t>
  </si>
  <si>
    <t>30h/publicação (máx. 3)</t>
  </si>
  <si>
    <t>B.21</t>
  </si>
  <si>
    <t>Publicação ou aceite para publicação em revista Qualis Internacional</t>
  </si>
  <si>
    <t>60h/publicação (máx. 3)</t>
  </si>
  <si>
    <t>B.22</t>
  </si>
  <si>
    <t>Participação em Comissão Organizadora de evento</t>
  </si>
  <si>
    <t>15h/evento (máx. 2)</t>
  </si>
  <si>
    <t>TOTAL:</t>
  </si>
  <si>
    <t>Observações:</t>
  </si>
  <si>
    <t>Discriminação das Atividades</t>
  </si>
  <si>
    <t>Descrição da Atividade</t>
  </si>
  <si>
    <t>Programa/ projeto de extensão</t>
  </si>
  <si>
    <t>Data</t>
  </si>
  <si>
    <t>C.H.</t>
  </si>
  <si>
    <t>Iniciação científica (PROBIC, PIBIC e outras atividades de pesquisa)</t>
  </si>
  <si>
    <t>Estágio de interesse curricular, aprovado pela Comissão de Estágio</t>
  </si>
  <si>
    <t>Atividade de representação acadêmica</t>
  </si>
  <si>
    <t>Participação em Programa de Educação Tutorial (PET)</t>
  </si>
  <si>
    <t>Palestra / Conferência/Mesa redonda - ouvinte</t>
  </si>
  <si>
    <t>Quant.</t>
  </si>
  <si>
    <t>Palestra / Conferência/Mesa redonda - ministrada</t>
  </si>
  <si>
    <t>Fórum / Jornada/  Semana / Simpósio / Seminário / Encontro / Reunião</t>
  </si>
  <si>
    <t>Mini-curso / Oficina(curso de 4 a 7 horas de duração)</t>
  </si>
  <si>
    <t>Mini-curso / Oficina Ministrado (curso de 4 a 7 horas de duração)</t>
  </si>
  <si>
    <t>Curso (a partir de 8h de duração)</t>
  </si>
  <si>
    <t>Curso Ministrado (a partir de 8h de duração)</t>
  </si>
  <si>
    <t>Data do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</si>
</sst>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2" xfId="0" applyFont="1" applyBorder="1"/>
    <xf numFmtId="0" fontId="0" fillId="0" borderId="3" xfId="0" applyBorder="1" applyProtection="1"/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2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top"/>
    </xf>
    <xf numFmtId="0" fontId="0" fillId="0" borderId="0" xfId="0" applyFont="1"/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protection hidden="1"/>
    </xf>
    <xf numFmtId="0" fontId="3" fillId="0" borderId="4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/>
    <xf numFmtId="0" fontId="3" fillId="2" borderId="1" xfId="0" applyFont="1" applyFill="1" applyBorder="1" applyAlignment="1" applyProtection="1">
      <alignment shrinkToFit="1"/>
      <protection hidden="1"/>
    </xf>
    <xf numFmtId="0" fontId="3" fillId="0" borderId="1" xfId="0" applyFont="1" applyBorder="1" applyAlignment="1" applyProtection="1">
      <alignment shrinkToFit="1"/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1" fillId="0" borderId="5" xfId="0" applyFont="1" applyBorder="1" applyAlignment="1">
      <alignment shrinkToFit="1"/>
    </xf>
    <xf numFmtId="0" fontId="0" fillId="0" borderId="6" xfId="0" applyBorder="1"/>
    <xf numFmtId="0" fontId="0" fillId="0" borderId="7" xfId="0" applyBorder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/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hidden="1"/>
    </xf>
    <xf numFmtId="0" fontId="0" fillId="3" borderId="1" xfId="0" applyFont="1" applyFill="1" applyBorder="1" applyProtection="1">
      <protection hidden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/>
    <xf numFmtId="0" fontId="0" fillId="0" borderId="3" xfId="0" applyBorder="1" applyAlignment="1" applyProtection="1">
      <alignment horizontal="center" shrinkToFi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3" borderId="1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133350</xdr:rowOff>
    </xdr:from>
    <xdr:to>
      <xdr:col>1</xdr:col>
      <xdr:colOff>838200</xdr:colOff>
      <xdr:row>5</xdr:row>
      <xdr:rowOff>152400</xdr:rowOff>
    </xdr:to>
    <xdr:pic>
      <xdr:nvPicPr>
        <xdr:cNvPr id="1025" name="Picture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95275"/>
          <a:ext cx="68580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2486025</xdr:colOff>
      <xdr:row>1</xdr:row>
      <xdr:rowOff>123825</xdr:rowOff>
    </xdr:from>
    <xdr:to>
      <xdr:col>2</xdr:col>
      <xdr:colOff>1190625</xdr:colOff>
      <xdr:row>7</xdr:row>
      <xdr:rowOff>19050</xdr:rowOff>
    </xdr:to>
    <xdr:sp macro="" textlink="" fLocksText="0">
      <xdr:nvSpPr>
        <xdr:cNvPr id="1026" name="Text Box 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381375" y="285750"/>
          <a:ext cx="3838575" cy="8667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MINISTÉRIO DA EDUCAÇÃO</a:t>
          </a:r>
        </a:p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Universidade Federal de Alfenas . UNIFAL-MG</a:t>
          </a:r>
        </a:p>
        <a:p>
          <a:pPr algn="ctr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Rua Gabriel Monteiro da Silva, 714   .   Alfenas/MG   .   CEP 37130-000</a:t>
          </a:r>
        </a:p>
        <a:p>
          <a:pPr algn="ctr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Fone: (35) 3299-1000 . Fax: (35) 3299-1063</a:t>
          </a:r>
        </a:p>
        <a:p>
          <a:pPr algn="ctr" rtl="0">
            <a:defRPr sz="1000"/>
          </a:pPr>
          <a:r>
            <a:rPr lang="pt-BR" sz="20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CH OBRIGATORIA: 198</a:t>
          </a:r>
        </a:p>
        <a:p>
          <a:pPr algn="ctr" rtl="0">
            <a:defRPr sz="1000"/>
          </a:pPr>
          <a:endParaRPr lang="pt-BR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2419350</xdr:colOff>
      <xdr:row>2</xdr:row>
      <xdr:rowOff>19050</xdr:rowOff>
    </xdr:from>
    <xdr:to>
      <xdr:col>3</xdr:col>
      <xdr:colOff>552450</xdr:colOff>
      <xdr:row>6</xdr:row>
      <xdr:rowOff>47625</xdr:rowOff>
    </xdr:to>
    <xdr:pic>
      <xdr:nvPicPr>
        <xdr:cNvPr id="1027" name="Picture 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342900"/>
          <a:ext cx="8477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4"/>
  <sheetViews>
    <sheetView tabSelected="1" workbookViewId="0">
      <selection activeCell="B9" sqref="B9"/>
    </sheetView>
  </sheetViews>
  <sheetFormatPr defaultRowHeight="12.75" x14ac:dyDescent="0.2"/>
  <cols>
    <col min="1" max="1" width="13.42578125" customWidth="1"/>
    <col min="2" max="2" width="77" customWidth="1"/>
    <col min="3" max="3" width="40.7109375" customWidth="1"/>
    <col min="4" max="4" width="13.5703125" customWidth="1"/>
    <col min="5" max="6" width="15.7109375" customWidth="1"/>
  </cols>
  <sheetData>
    <row r="2" spans="1:6" x14ac:dyDescent="0.2">
      <c r="A2" s="50"/>
      <c r="B2" s="50"/>
      <c r="C2" s="50"/>
      <c r="D2" s="50"/>
      <c r="E2" s="50"/>
      <c r="F2" s="50"/>
    </row>
    <row r="3" spans="1:6" x14ac:dyDescent="0.2">
      <c r="A3" s="50"/>
      <c r="B3" s="50"/>
      <c r="C3" s="50"/>
      <c r="D3" s="50"/>
      <c r="E3" s="50"/>
      <c r="F3" s="50"/>
    </row>
    <row r="4" spans="1:6" x14ac:dyDescent="0.2">
      <c r="A4" s="50"/>
      <c r="B4" s="50"/>
      <c r="C4" s="50"/>
      <c r="D4" s="50"/>
      <c r="E4" s="50"/>
      <c r="F4" s="50"/>
    </row>
    <row r="5" spans="1:6" x14ac:dyDescent="0.2">
      <c r="A5" s="50"/>
      <c r="B5" s="50"/>
      <c r="C5" s="50"/>
      <c r="D5" s="50"/>
      <c r="E5" s="50"/>
      <c r="F5" s="50"/>
    </row>
    <row r="6" spans="1:6" x14ac:dyDescent="0.2">
      <c r="A6" s="50"/>
      <c r="B6" s="50"/>
      <c r="C6" s="50"/>
      <c r="D6" s="50"/>
      <c r="E6" s="50"/>
      <c r="F6" s="50"/>
    </row>
    <row r="7" spans="1:6" x14ac:dyDescent="0.2">
      <c r="A7" s="50"/>
      <c r="B7" s="50"/>
      <c r="C7" s="50"/>
      <c r="D7" s="50"/>
      <c r="E7" s="50"/>
      <c r="F7" s="50"/>
    </row>
    <row r="8" spans="1:6" x14ac:dyDescent="0.2">
      <c r="A8" s="50"/>
      <c r="B8" s="50"/>
      <c r="C8" s="50"/>
      <c r="D8" s="50"/>
      <c r="E8" s="50"/>
      <c r="F8" s="50"/>
    </row>
    <row r="10" spans="1:6" x14ac:dyDescent="0.2">
      <c r="A10" s="1" t="s">
        <v>0</v>
      </c>
      <c r="B10" s="2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4" t="s">
        <v>1</v>
      </c>
      <c r="B12" s="2"/>
      <c r="C12" s="3"/>
      <c r="D12" s="4" t="s">
        <v>2</v>
      </c>
      <c r="E12" s="51"/>
      <c r="F12" s="51"/>
    </row>
    <row r="14" spans="1:6" s="6" customFormat="1" x14ac:dyDescent="0.2">
      <c r="A14" s="5" t="s">
        <v>3</v>
      </c>
      <c r="B14" s="5" t="s">
        <v>4</v>
      </c>
      <c r="C14" s="5" t="s">
        <v>5</v>
      </c>
      <c r="D14" s="5" t="s">
        <v>6</v>
      </c>
      <c r="E14" s="5" t="s">
        <v>7</v>
      </c>
      <c r="F14" s="5" t="s">
        <v>8</v>
      </c>
    </row>
    <row r="15" spans="1:6" s="8" customFormat="1" x14ac:dyDescent="0.2">
      <c r="A15" s="7" t="s">
        <v>9</v>
      </c>
      <c r="B15" s="52" t="s">
        <v>10</v>
      </c>
      <c r="C15" s="52"/>
      <c r="D15" s="52"/>
      <c r="E15" s="52"/>
      <c r="F15" s="52"/>
    </row>
    <row r="16" spans="1:6" x14ac:dyDescent="0.2">
      <c r="A16" s="9" t="s">
        <v>11</v>
      </c>
      <c r="B16" s="10" t="s">
        <v>12</v>
      </c>
      <c r="C16" s="10" t="s">
        <v>13</v>
      </c>
      <c r="D16" s="10">
        <f>'Entrada de dados'!D11</f>
        <v>0</v>
      </c>
      <c r="E16" s="10">
        <f t="shared" ref="E16:E22" si="0">D16</f>
        <v>0</v>
      </c>
      <c r="F16" s="10">
        <f>IF(E16&lt;=90,E16,90)</f>
        <v>0</v>
      </c>
    </row>
    <row r="17" spans="1:6" x14ac:dyDescent="0.2">
      <c r="A17" s="9" t="s">
        <v>14</v>
      </c>
      <c r="B17" s="10" t="s">
        <v>15</v>
      </c>
      <c r="C17" s="10" t="s">
        <v>16</v>
      </c>
      <c r="D17" s="10">
        <f>'Entrada de dados'!D15</f>
        <v>0</v>
      </c>
      <c r="E17" s="10">
        <f t="shared" si="0"/>
        <v>0</v>
      </c>
      <c r="F17" s="10">
        <f>IF(E17&lt;=60,E17,60)</f>
        <v>0</v>
      </c>
    </row>
    <row r="18" spans="1:6" x14ac:dyDescent="0.2">
      <c r="A18" s="9" t="s">
        <v>17</v>
      </c>
      <c r="B18" s="10" t="s">
        <v>18</v>
      </c>
      <c r="C18" s="10" t="s">
        <v>13</v>
      </c>
      <c r="D18" s="10">
        <f>'Entrada de dados'!D22</f>
        <v>0</v>
      </c>
      <c r="E18" s="10">
        <f t="shared" si="0"/>
        <v>0</v>
      </c>
      <c r="F18" s="10">
        <f>IF(E18&lt;=90,E18,90)</f>
        <v>0</v>
      </c>
    </row>
    <row r="19" spans="1:6" x14ac:dyDescent="0.2">
      <c r="A19" s="9" t="s">
        <v>19</v>
      </c>
      <c r="B19" s="10" t="s">
        <v>20</v>
      </c>
      <c r="C19" s="10" t="s">
        <v>13</v>
      </c>
      <c r="D19" s="10">
        <f>'Entrada de dados'!D29</f>
        <v>0</v>
      </c>
      <c r="E19" s="10">
        <f t="shared" si="0"/>
        <v>0</v>
      </c>
      <c r="F19" s="11">
        <f>IF(E19&lt;=90,E19,90)</f>
        <v>0</v>
      </c>
    </row>
    <row r="20" spans="1:6" x14ac:dyDescent="0.2">
      <c r="A20" s="9" t="s">
        <v>21</v>
      </c>
      <c r="B20" s="10" t="s">
        <v>22</v>
      </c>
      <c r="C20" s="10" t="s">
        <v>23</v>
      </c>
      <c r="D20" s="10">
        <f>'Entrada de dados'!D40</f>
        <v>0</v>
      </c>
      <c r="E20" s="10">
        <f t="shared" si="0"/>
        <v>0</v>
      </c>
      <c r="F20" s="10">
        <f>IF(E20&lt;=90,E20,90)</f>
        <v>0</v>
      </c>
    </row>
    <row r="21" spans="1:6" x14ac:dyDescent="0.2">
      <c r="A21" s="9" t="s">
        <v>24</v>
      </c>
      <c r="B21" s="10" t="s">
        <v>25</v>
      </c>
      <c r="C21" s="10" t="s">
        <v>26</v>
      </c>
      <c r="D21" s="10">
        <f>'Entrada de dados'!D46</f>
        <v>0</v>
      </c>
      <c r="E21" s="10">
        <f t="shared" si="0"/>
        <v>0</v>
      </c>
      <c r="F21" s="11">
        <f>IF(E21&lt;=90,E21,90)</f>
        <v>0</v>
      </c>
    </row>
    <row r="22" spans="1:6" x14ac:dyDescent="0.2">
      <c r="A22" s="9" t="s">
        <v>27</v>
      </c>
      <c r="B22" s="10" t="s">
        <v>28</v>
      </c>
      <c r="C22" s="10" t="s">
        <v>29</v>
      </c>
      <c r="D22" s="10">
        <f>'Entrada de dados'!D53</f>
        <v>0</v>
      </c>
      <c r="E22" s="10">
        <f t="shared" si="0"/>
        <v>0</v>
      </c>
      <c r="F22" s="11">
        <f>IF(E22&lt;=60,E22,60)</f>
        <v>0</v>
      </c>
    </row>
    <row r="23" spans="1:6" x14ac:dyDescent="0.2">
      <c r="A23" s="53" t="s">
        <v>7</v>
      </c>
      <c r="B23" s="53"/>
      <c r="C23" s="53"/>
      <c r="D23" s="53"/>
      <c r="E23" s="10">
        <f>SUM(E16:E22)</f>
        <v>0</v>
      </c>
      <c r="F23" s="11">
        <f>SUM(F16:F22)</f>
        <v>0</v>
      </c>
    </row>
    <row r="24" spans="1:6" x14ac:dyDescent="0.2">
      <c r="A24" s="12" t="s">
        <v>30</v>
      </c>
      <c r="B24" s="13" t="s">
        <v>31</v>
      </c>
      <c r="C24" s="14"/>
      <c r="D24" s="14"/>
      <c r="E24" s="15"/>
      <c r="F24" s="11"/>
    </row>
    <row r="25" spans="1:6" x14ac:dyDescent="0.2">
      <c r="A25" s="9" t="s">
        <v>32</v>
      </c>
      <c r="B25" s="10" t="s">
        <v>33</v>
      </c>
      <c r="C25" s="10" t="s">
        <v>34</v>
      </c>
      <c r="D25" s="10">
        <f>'Entrada de dados'!D65</f>
        <v>0</v>
      </c>
      <c r="E25" s="10">
        <f>D25*1</f>
        <v>0</v>
      </c>
      <c r="F25" s="11">
        <f>IF(E25&lt;=10,E25,10)</f>
        <v>0</v>
      </c>
    </row>
    <row r="26" spans="1:6" x14ac:dyDescent="0.2">
      <c r="A26" s="9" t="s">
        <v>35</v>
      </c>
      <c r="B26" s="10" t="s">
        <v>36</v>
      </c>
      <c r="C26" s="10" t="s">
        <v>37</v>
      </c>
      <c r="D26" s="10">
        <f>'Entrada de dados'!D72</f>
        <v>0</v>
      </c>
      <c r="E26" s="10">
        <f>D26*2</f>
        <v>0</v>
      </c>
      <c r="F26" s="11">
        <f>IF(E26&lt;=10,E26,10)</f>
        <v>0</v>
      </c>
    </row>
    <row r="27" spans="1:6" x14ac:dyDescent="0.2">
      <c r="A27" s="9" t="s">
        <v>38</v>
      </c>
      <c r="B27" s="10" t="s">
        <v>39</v>
      </c>
      <c r="C27" s="10" t="s">
        <v>40</v>
      </c>
      <c r="D27" s="10">
        <f>'Entrada de dados'!D79</f>
        <v>0</v>
      </c>
      <c r="E27" s="10">
        <f>D27*5</f>
        <v>0</v>
      </c>
      <c r="F27" s="11">
        <f>IF(E27&lt;=25,E27,25)</f>
        <v>0</v>
      </c>
    </row>
    <row r="28" spans="1:6" x14ac:dyDescent="0.2">
      <c r="A28" s="9" t="s">
        <v>41</v>
      </c>
      <c r="B28" s="10" t="s">
        <v>42</v>
      </c>
      <c r="C28" s="10" t="s">
        <v>43</v>
      </c>
      <c r="D28" s="10">
        <f>'Entrada de dados'!D84</f>
        <v>0</v>
      </c>
      <c r="E28" s="10">
        <f>D28*8</f>
        <v>0</v>
      </c>
      <c r="F28" s="11">
        <f>IF(E28&lt;=24,E28,24)</f>
        <v>0</v>
      </c>
    </row>
    <row r="29" spans="1:6" x14ac:dyDescent="0.2">
      <c r="A29" s="9" t="s">
        <v>44</v>
      </c>
      <c r="B29" s="10" t="s">
        <v>45</v>
      </c>
      <c r="C29" s="10" t="s">
        <v>46</v>
      </c>
      <c r="D29" s="10">
        <f>'Entrada de dados'!D89</f>
        <v>0</v>
      </c>
      <c r="E29" s="10">
        <f>D29*10</f>
        <v>0</v>
      </c>
      <c r="F29" s="11">
        <f>IF(E29&lt;=30,E29,30)</f>
        <v>0</v>
      </c>
    </row>
    <row r="30" spans="1:6" x14ac:dyDescent="0.2">
      <c r="A30" s="9" t="s">
        <v>47</v>
      </c>
      <c r="B30" s="10" t="s">
        <v>48</v>
      </c>
      <c r="C30" s="10" t="s">
        <v>49</v>
      </c>
      <c r="D30" s="10">
        <f>'Entrada de dados'!D94</f>
        <v>0</v>
      </c>
      <c r="E30" s="10">
        <f>D30*12</f>
        <v>0</v>
      </c>
      <c r="F30" s="11">
        <f>IF(E30&lt;=36,E30,36)</f>
        <v>0</v>
      </c>
    </row>
    <row r="31" spans="1:6" s="19" customFormat="1" x14ac:dyDescent="0.2">
      <c r="A31" s="16" t="s">
        <v>50</v>
      </c>
      <c r="B31" s="17" t="s">
        <v>51</v>
      </c>
      <c r="C31" s="17" t="s">
        <v>37</v>
      </c>
      <c r="D31" s="17">
        <f>'Entrada de dados'!D101</f>
        <v>0</v>
      </c>
      <c r="E31" s="17">
        <f>D31*2</f>
        <v>0</v>
      </c>
      <c r="F31" s="18">
        <f>IF(E31&lt;=10,E31,10)</f>
        <v>0</v>
      </c>
    </row>
    <row r="32" spans="1:6" x14ac:dyDescent="0.2">
      <c r="A32" s="9" t="s">
        <v>52</v>
      </c>
      <c r="B32" s="10" t="s">
        <v>53</v>
      </c>
      <c r="C32" s="10" t="s">
        <v>54</v>
      </c>
      <c r="D32" s="10">
        <f>'Entrada de dados'!D108</f>
        <v>0</v>
      </c>
      <c r="E32" s="10">
        <f>D32*4</f>
        <v>0</v>
      </c>
      <c r="F32" s="11">
        <f>IF(E32&lt;=20,E32,20)</f>
        <v>0</v>
      </c>
    </row>
    <row r="33" spans="1:6" x14ac:dyDescent="0.2">
      <c r="A33" s="9" t="s">
        <v>55</v>
      </c>
      <c r="B33" s="10" t="s">
        <v>56</v>
      </c>
      <c r="C33" s="10" t="s">
        <v>54</v>
      </c>
      <c r="D33" s="10">
        <f>'Entrada de dados'!D115</f>
        <v>0</v>
      </c>
      <c r="E33" s="10">
        <f>D33*4</f>
        <v>0</v>
      </c>
      <c r="F33" s="11">
        <f>IF(E33&lt;=20,E33,20)</f>
        <v>0</v>
      </c>
    </row>
    <row r="34" spans="1:6" s="19" customFormat="1" x14ac:dyDescent="0.2">
      <c r="A34" s="16" t="s">
        <v>57</v>
      </c>
      <c r="B34" s="17" t="s">
        <v>58</v>
      </c>
      <c r="C34" s="17" t="s">
        <v>59</v>
      </c>
      <c r="D34" s="17">
        <f>'Entrada de dados'!D122</f>
        <v>0</v>
      </c>
      <c r="E34" s="17">
        <f>D34*8</f>
        <v>0</v>
      </c>
      <c r="F34" s="18">
        <f>IF(E34&lt;=40,E34,40)</f>
        <v>0</v>
      </c>
    </row>
    <row r="35" spans="1:6" s="19" customFormat="1" x14ac:dyDescent="0.2">
      <c r="A35" s="16" t="s">
        <v>60</v>
      </c>
      <c r="B35" s="17" t="s">
        <v>61</v>
      </c>
      <c r="C35" s="17" t="s">
        <v>62</v>
      </c>
      <c r="D35" s="17">
        <f>'Entrada de dados'!D127</f>
        <v>0</v>
      </c>
      <c r="E35" s="17">
        <f>D35*15</f>
        <v>0</v>
      </c>
      <c r="F35" s="18">
        <f>IF(E35&lt;=45,E35,45)</f>
        <v>0</v>
      </c>
    </row>
    <row r="36" spans="1:6" s="19" customFormat="1" x14ac:dyDescent="0.2">
      <c r="A36" s="16" t="s">
        <v>63</v>
      </c>
      <c r="B36" s="17" t="s">
        <v>64</v>
      </c>
      <c r="C36" s="17" t="s">
        <v>65</v>
      </c>
      <c r="D36" s="17">
        <f>'Entrada de dados'!D132</f>
        <v>0</v>
      </c>
      <c r="E36" s="17">
        <f>D36*20</f>
        <v>0</v>
      </c>
      <c r="F36" s="18">
        <f>IF(E36&lt;=60,E36,60)</f>
        <v>0</v>
      </c>
    </row>
    <row r="37" spans="1:6" s="19" customFormat="1" x14ac:dyDescent="0.2">
      <c r="A37" s="16" t="s">
        <v>66</v>
      </c>
      <c r="B37" s="17" t="s">
        <v>67</v>
      </c>
      <c r="C37" s="17" t="s">
        <v>68</v>
      </c>
      <c r="D37" s="17">
        <f>'Entrada de dados'!D137</f>
        <v>0</v>
      </c>
      <c r="E37" s="17">
        <f>D37*25</f>
        <v>0</v>
      </c>
      <c r="F37" s="18">
        <f>IF(E37&lt;=75,E37,75)</f>
        <v>0</v>
      </c>
    </row>
    <row r="38" spans="1:6" x14ac:dyDescent="0.2">
      <c r="A38" s="9" t="s">
        <v>69</v>
      </c>
      <c r="B38" s="10" t="s">
        <v>70</v>
      </c>
      <c r="C38" s="10" t="s">
        <v>71</v>
      </c>
      <c r="D38" s="10">
        <f>'Entrada de dados'!D143</f>
        <v>0</v>
      </c>
      <c r="E38" s="10">
        <f>D38*10</f>
        <v>0</v>
      </c>
      <c r="F38" s="11">
        <f>IF(E38&lt;=40,E38,40)</f>
        <v>0</v>
      </c>
    </row>
    <row r="39" spans="1:6" x14ac:dyDescent="0.2">
      <c r="A39" s="9" t="s">
        <v>72</v>
      </c>
      <c r="B39" s="10" t="s">
        <v>73</v>
      </c>
      <c r="C39" s="10" t="s">
        <v>74</v>
      </c>
      <c r="D39" s="10">
        <f>'Entrada de dados'!D149</f>
        <v>0</v>
      </c>
      <c r="E39" s="10">
        <f>D39*12</f>
        <v>0</v>
      </c>
      <c r="F39" s="11">
        <f>IF(E39&lt;=48,E39,48)</f>
        <v>0</v>
      </c>
    </row>
    <row r="40" spans="1:6" x14ac:dyDescent="0.2">
      <c r="A40" s="9" t="s">
        <v>75</v>
      </c>
      <c r="B40" s="10" t="s">
        <v>76</v>
      </c>
      <c r="C40" s="10" t="s">
        <v>77</v>
      </c>
      <c r="D40" s="10">
        <f>'Entrada de dados'!D155</f>
        <v>0</v>
      </c>
      <c r="E40" s="10">
        <f>D40*15</f>
        <v>0</v>
      </c>
      <c r="F40" s="11">
        <f>IF(E40&lt;=60,E40,60)</f>
        <v>0</v>
      </c>
    </row>
    <row r="41" spans="1:6" s="19" customFormat="1" x14ac:dyDescent="0.2">
      <c r="A41" s="16" t="s">
        <v>78</v>
      </c>
      <c r="B41" s="17" t="s">
        <v>79</v>
      </c>
      <c r="C41" s="17" t="s">
        <v>80</v>
      </c>
      <c r="D41" s="17">
        <f>'Entrada de dados'!D161</f>
        <v>0</v>
      </c>
      <c r="E41" s="17">
        <f>D41*5</f>
        <v>0</v>
      </c>
      <c r="F41" s="18">
        <f>IF(E41&lt;=20,E41,20)</f>
        <v>0</v>
      </c>
    </row>
    <row r="42" spans="1:6" s="19" customFormat="1" x14ac:dyDescent="0.2">
      <c r="A42" s="16" t="s">
        <v>81</v>
      </c>
      <c r="B42" s="17" t="s">
        <v>82</v>
      </c>
      <c r="C42" s="17" t="s">
        <v>83</v>
      </c>
      <c r="D42" s="17">
        <f>'Entrada de dados'!D167</f>
        <v>0</v>
      </c>
      <c r="E42" s="17">
        <f>D42*7</f>
        <v>0</v>
      </c>
      <c r="F42" s="18">
        <f>IF(E42&lt;=28,E42,28)</f>
        <v>0</v>
      </c>
    </row>
    <row r="43" spans="1:6" s="19" customFormat="1" x14ac:dyDescent="0.2">
      <c r="A43" s="16" t="s">
        <v>84</v>
      </c>
      <c r="B43" s="17" t="s">
        <v>85</v>
      </c>
      <c r="C43" s="17" t="s">
        <v>86</v>
      </c>
      <c r="D43" s="17">
        <f>'Entrada de dados'!D173</f>
        <v>0</v>
      </c>
      <c r="E43" s="17">
        <f>D43*10</f>
        <v>0</v>
      </c>
      <c r="F43" s="18">
        <f>IF(E43&lt;=40,E43,40)</f>
        <v>0</v>
      </c>
    </row>
    <row r="44" spans="1:6" s="19" customFormat="1" x14ac:dyDescent="0.2">
      <c r="A44" s="16" t="s">
        <v>87</v>
      </c>
      <c r="B44" s="20" t="s">
        <v>88</v>
      </c>
      <c r="C44" s="17" t="s">
        <v>89</v>
      </c>
      <c r="D44" s="17">
        <f>'Entrada de dados'!D178</f>
        <v>0</v>
      </c>
      <c r="E44" s="17">
        <f>D44*30</f>
        <v>0</v>
      </c>
      <c r="F44" s="18">
        <f>IF(E44&lt;=90,E44,90)</f>
        <v>0</v>
      </c>
    </row>
    <row r="45" spans="1:6" s="19" customFormat="1" x14ac:dyDescent="0.2">
      <c r="A45" s="16" t="s">
        <v>90</v>
      </c>
      <c r="B45" s="20" t="s">
        <v>91</v>
      </c>
      <c r="C45" s="17" t="s">
        <v>92</v>
      </c>
      <c r="D45" s="17">
        <f>'Entrada de dados'!D183</f>
        <v>0</v>
      </c>
      <c r="E45" s="17">
        <f>D45*60</f>
        <v>0</v>
      </c>
      <c r="F45" s="18">
        <f>IF(E45&lt;=180,E45,180)</f>
        <v>0</v>
      </c>
    </row>
    <row r="46" spans="1:6" s="19" customFormat="1" x14ac:dyDescent="0.2">
      <c r="A46" s="16" t="s">
        <v>93</v>
      </c>
      <c r="B46" s="20" t="s">
        <v>94</v>
      </c>
      <c r="C46" s="17" t="s">
        <v>95</v>
      </c>
      <c r="D46" s="17">
        <f>'Entrada de dados'!D187</f>
        <v>0</v>
      </c>
      <c r="E46" s="17">
        <f>D46*15</f>
        <v>0</v>
      </c>
      <c r="F46" s="18">
        <f>IF(E46&lt;=30,E46,30)</f>
        <v>0</v>
      </c>
    </row>
    <row r="47" spans="1:6" x14ac:dyDescent="0.2">
      <c r="A47" s="12"/>
      <c r="B47" s="21"/>
      <c r="C47" s="10"/>
      <c r="D47" s="22" t="s">
        <v>7</v>
      </c>
      <c r="E47" s="10">
        <f>SUM(E25:E46)</f>
        <v>0</v>
      </c>
      <c r="F47" s="11">
        <f>SUM(F25:F46)</f>
        <v>0</v>
      </c>
    </row>
    <row r="48" spans="1:6" x14ac:dyDescent="0.2">
      <c r="A48" s="54" t="s">
        <v>96</v>
      </c>
      <c r="B48" s="54"/>
      <c r="C48" s="54"/>
      <c r="D48" s="54"/>
      <c r="E48" s="10">
        <f>E23+E47</f>
        <v>0</v>
      </c>
      <c r="F48" s="11">
        <f>F23+F47</f>
        <v>0</v>
      </c>
    </row>
    <row r="49" spans="1:6" x14ac:dyDescent="0.2">
      <c r="A49" s="23"/>
      <c r="B49" s="24"/>
      <c r="C49" s="24"/>
      <c r="D49" s="24"/>
      <c r="E49" s="25"/>
      <c r="F49" s="26"/>
    </row>
    <row r="50" spans="1:6" x14ac:dyDescent="0.2">
      <c r="A50" s="27" t="s">
        <v>97</v>
      </c>
      <c r="B50" s="49"/>
      <c r="C50" s="49"/>
      <c r="D50" s="49"/>
      <c r="E50" s="49"/>
      <c r="F50" s="49"/>
    </row>
    <row r="51" spans="1:6" x14ac:dyDescent="0.2">
      <c r="A51" s="28"/>
      <c r="B51" s="49"/>
      <c r="C51" s="49"/>
      <c r="D51" s="49"/>
      <c r="E51" s="49"/>
      <c r="F51" s="49"/>
    </row>
    <row r="52" spans="1:6" x14ac:dyDescent="0.2">
      <c r="A52" s="28"/>
      <c r="B52" s="49"/>
      <c r="C52" s="49"/>
      <c r="D52" s="49"/>
      <c r="E52" s="49"/>
      <c r="F52" s="49"/>
    </row>
    <row r="53" spans="1:6" x14ac:dyDescent="0.2">
      <c r="A53" s="28"/>
      <c r="B53" s="49"/>
      <c r="C53" s="49"/>
      <c r="D53" s="49"/>
      <c r="E53" s="49"/>
      <c r="F53" s="49"/>
    </row>
    <row r="54" spans="1:6" x14ac:dyDescent="0.2">
      <c r="A54" s="29"/>
      <c r="B54" s="49"/>
      <c r="C54" s="49"/>
      <c r="D54" s="49"/>
      <c r="E54" s="49"/>
      <c r="F54" s="49"/>
    </row>
  </sheetData>
  <sheetProtection algorithmName="SHA-512" hashValue="8PcH4m93nfgZNXm5mFebOt09yqtedJwJPdH1x+n6ouqpJ8FNhCEqsI2MSHRnBKNr76L5CcbhA/EM3UYBN1/h3w==" saltValue="VJfTdTvFanT1Q+o0U10sfQ==" spinCount="100000" sheet="1" objects="1" scenarios="1"/>
  <mergeCells count="6">
    <mergeCell ref="B50:F54"/>
    <mergeCell ref="A2:F8"/>
    <mergeCell ref="E12:F12"/>
    <mergeCell ref="B15:F15"/>
    <mergeCell ref="A23:D23"/>
    <mergeCell ref="A48:D48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75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87"/>
  <sheetViews>
    <sheetView workbookViewId="0">
      <selection activeCell="D8" sqref="D8"/>
    </sheetView>
  </sheetViews>
  <sheetFormatPr defaultRowHeight="12.75" x14ac:dyDescent="0.2"/>
  <cols>
    <col min="2" max="2" width="84.140625" customWidth="1"/>
    <col min="3" max="3" width="20.85546875" customWidth="1"/>
    <col min="4" max="4" width="9.140625" style="30"/>
  </cols>
  <sheetData>
    <row r="2" spans="1:4" x14ac:dyDescent="0.2">
      <c r="A2" s="58" t="s">
        <v>98</v>
      </c>
      <c r="B2" s="58"/>
      <c r="C2" s="58"/>
      <c r="D2" s="58"/>
    </row>
    <row r="4" spans="1:4" x14ac:dyDescent="0.2">
      <c r="A4" s="5" t="s">
        <v>3</v>
      </c>
      <c r="B4" s="59" t="s">
        <v>99</v>
      </c>
      <c r="C4" s="59"/>
      <c r="D4" s="59"/>
    </row>
    <row r="5" spans="1:4" x14ac:dyDescent="0.2">
      <c r="A5" s="56" t="s">
        <v>11</v>
      </c>
      <c r="B5" s="32" t="s">
        <v>100</v>
      </c>
      <c r="C5" s="33" t="s">
        <v>115</v>
      </c>
      <c r="D5" s="34" t="s">
        <v>102</v>
      </c>
    </row>
    <row r="6" spans="1:4" x14ac:dyDescent="0.2">
      <c r="A6" s="56"/>
      <c r="B6" s="35"/>
      <c r="C6" s="36"/>
      <c r="D6" s="37"/>
    </row>
    <row r="7" spans="1:4" x14ac:dyDescent="0.2">
      <c r="A7" s="56"/>
      <c r="B7" s="35"/>
      <c r="C7" s="36"/>
      <c r="D7" s="37"/>
    </row>
    <row r="8" spans="1:4" x14ac:dyDescent="0.2">
      <c r="A8" s="56"/>
      <c r="B8" s="35"/>
      <c r="C8" s="38"/>
      <c r="D8" s="37"/>
    </row>
    <row r="9" spans="1:4" x14ac:dyDescent="0.2">
      <c r="A9" s="56"/>
      <c r="B9" s="35"/>
      <c r="C9" s="38"/>
      <c r="D9" s="37"/>
    </row>
    <row r="10" spans="1:4" x14ac:dyDescent="0.2">
      <c r="A10" s="56"/>
      <c r="B10" s="35"/>
      <c r="C10" s="38"/>
      <c r="D10" s="37"/>
    </row>
    <row r="11" spans="1:4" x14ac:dyDescent="0.2">
      <c r="A11" s="55" t="s">
        <v>8</v>
      </c>
      <c r="B11" s="55"/>
      <c r="C11" s="55"/>
      <c r="D11" s="47">
        <f>SUM(D6:D10)</f>
        <v>0</v>
      </c>
    </row>
    <row r="12" spans="1:4" x14ac:dyDescent="0.2">
      <c r="A12" s="56" t="s">
        <v>14</v>
      </c>
      <c r="B12" s="5" t="s">
        <v>15</v>
      </c>
      <c r="C12" s="31" t="s">
        <v>101</v>
      </c>
      <c r="D12" s="39" t="s">
        <v>102</v>
      </c>
    </row>
    <row r="13" spans="1:4" x14ac:dyDescent="0.2">
      <c r="A13" s="56"/>
      <c r="B13" s="35"/>
      <c r="C13" s="40"/>
      <c r="D13" s="37"/>
    </row>
    <row r="14" spans="1:4" x14ac:dyDescent="0.2">
      <c r="A14" s="56"/>
      <c r="B14" s="35"/>
      <c r="C14" s="40"/>
      <c r="D14" s="37"/>
    </row>
    <row r="15" spans="1:4" x14ac:dyDescent="0.2">
      <c r="A15" s="55" t="s">
        <v>8</v>
      </c>
      <c r="B15" s="55"/>
      <c r="C15" s="55"/>
      <c r="D15" s="47">
        <f>SUM(D13:D14)</f>
        <v>0</v>
      </c>
    </row>
    <row r="16" spans="1:4" x14ac:dyDescent="0.2">
      <c r="A16" s="56" t="s">
        <v>17</v>
      </c>
      <c r="B16" s="5" t="s">
        <v>103</v>
      </c>
      <c r="C16" s="46" t="s">
        <v>115</v>
      </c>
      <c r="D16" s="39" t="s">
        <v>102</v>
      </c>
    </row>
    <row r="17" spans="1:4" x14ac:dyDescent="0.2">
      <c r="A17" s="56"/>
      <c r="B17" s="5"/>
      <c r="C17" s="36"/>
      <c r="D17" s="37"/>
    </row>
    <row r="18" spans="1:4" x14ac:dyDescent="0.2">
      <c r="A18" s="56"/>
      <c r="B18" s="5"/>
      <c r="C18" s="36"/>
      <c r="D18" s="37"/>
    </row>
    <row r="19" spans="1:4" x14ac:dyDescent="0.2">
      <c r="A19" s="56"/>
      <c r="B19" s="5"/>
      <c r="C19" s="31"/>
      <c r="D19" s="41"/>
    </row>
    <row r="20" spans="1:4" x14ac:dyDescent="0.2">
      <c r="A20" s="56"/>
      <c r="B20" s="35"/>
      <c r="C20" s="38"/>
      <c r="D20" s="37"/>
    </row>
    <row r="21" spans="1:4" x14ac:dyDescent="0.2">
      <c r="A21" s="56"/>
      <c r="B21" s="35"/>
      <c r="C21" s="38"/>
      <c r="D21" s="37"/>
    </row>
    <row r="22" spans="1:4" x14ac:dyDescent="0.2">
      <c r="A22" s="55" t="s">
        <v>8</v>
      </c>
      <c r="B22" s="55"/>
      <c r="C22" s="55"/>
      <c r="D22" s="47">
        <f>SUM(D17:D21)</f>
        <v>0</v>
      </c>
    </row>
    <row r="23" spans="1:4" x14ac:dyDescent="0.2">
      <c r="A23" s="56" t="s">
        <v>19</v>
      </c>
      <c r="B23" s="5" t="s">
        <v>104</v>
      </c>
      <c r="C23" s="46" t="s">
        <v>115</v>
      </c>
      <c r="D23" s="39" t="s">
        <v>102</v>
      </c>
    </row>
    <row r="24" spans="1:4" x14ac:dyDescent="0.2">
      <c r="A24" s="56"/>
      <c r="B24" s="35"/>
      <c r="C24" s="36"/>
      <c r="D24" s="37"/>
    </row>
    <row r="25" spans="1:4" x14ac:dyDescent="0.2">
      <c r="A25" s="56"/>
      <c r="B25" s="35"/>
      <c r="C25" s="36"/>
      <c r="D25" s="37"/>
    </row>
    <row r="26" spans="1:4" x14ac:dyDescent="0.2">
      <c r="A26" s="56"/>
      <c r="B26" s="35"/>
      <c r="C26" s="38"/>
      <c r="D26" s="37"/>
    </row>
    <row r="27" spans="1:4" x14ac:dyDescent="0.2">
      <c r="A27" s="56"/>
      <c r="B27" s="35"/>
      <c r="C27" s="38"/>
      <c r="D27" s="37"/>
    </row>
    <row r="28" spans="1:4" x14ac:dyDescent="0.2">
      <c r="A28" s="56"/>
      <c r="B28" s="35"/>
      <c r="C28" s="38"/>
      <c r="D28" s="37"/>
    </row>
    <row r="29" spans="1:4" x14ac:dyDescent="0.2">
      <c r="A29" s="55" t="s">
        <v>8</v>
      </c>
      <c r="B29" s="55"/>
      <c r="C29" s="55"/>
      <c r="D29" s="47">
        <f>SUM(D24:D28)</f>
        <v>0</v>
      </c>
    </row>
    <row r="30" spans="1:4" x14ac:dyDescent="0.2">
      <c r="A30" s="57" t="s">
        <v>21</v>
      </c>
      <c r="B30" s="5" t="s">
        <v>105</v>
      </c>
      <c r="C30" s="46" t="s">
        <v>115</v>
      </c>
      <c r="D30" s="39" t="s">
        <v>102</v>
      </c>
    </row>
    <row r="31" spans="1:4" x14ac:dyDescent="0.2">
      <c r="A31" s="57"/>
      <c r="B31" s="35"/>
      <c r="C31" s="36"/>
      <c r="D31" s="37"/>
    </row>
    <row r="32" spans="1:4" x14ac:dyDescent="0.2">
      <c r="A32" s="57"/>
      <c r="B32" s="35"/>
      <c r="C32" s="36"/>
      <c r="D32" s="37"/>
    </row>
    <row r="33" spans="1:4" x14ac:dyDescent="0.2">
      <c r="A33" s="57"/>
      <c r="B33" s="35"/>
      <c r="C33" s="36"/>
      <c r="D33" s="37"/>
    </row>
    <row r="34" spans="1:4" x14ac:dyDescent="0.2">
      <c r="A34" s="57"/>
      <c r="B34" s="35"/>
      <c r="C34" s="38"/>
      <c r="D34" s="37"/>
    </row>
    <row r="35" spans="1:4" x14ac:dyDescent="0.2">
      <c r="A35" s="57"/>
      <c r="B35" s="35"/>
      <c r="C35" s="38"/>
      <c r="D35" s="37"/>
    </row>
    <row r="36" spans="1:4" x14ac:dyDescent="0.2">
      <c r="A36" s="57"/>
      <c r="B36" s="35"/>
      <c r="C36" s="38"/>
      <c r="D36" s="37"/>
    </row>
    <row r="37" spans="1:4" x14ac:dyDescent="0.2">
      <c r="A37" s="57"/>
      <c r="B37" s="35"/>
      <c r="C37" s="38"/>
      <c r="D37" s="37"/>
    </row>
    <row r="38" spans="1:4" x14ac:dyDescent="0.2">
      <c r="A38" s="57"/>
      <c r="B38" s="35"/>
      <c r="C38" s="38"/>
      <c r="D38" s="37"/>
    </row>
    <row r="39" spans="1:4" x14ac:dyDescent="0.2">
      <c r="A39" s="57"/>
      <c r="B39" s="35"/>
      <c r="C39" s="38"/>
      <c r="D39" s="37"/>
    </row>
    <row r="40" spans="1:4" x14ac:dyDescent="0.2">
      <c r="A40" s="55" t="s">
        <v>8</v>
      </c>
      <c r="B40" s="55"/>
      <c r="C40" s="55"/>
      <c r="D40" s="47">
        <f>SUM(D31:D39)</f>
        <v>0</v>
      </c>
    </row>
    <row r="41" spans="1:4" x14ac:dyDescent="0.2">
      <c r="A41" s="56" t="s">
        <v>24</v>
      </c>
      <c r="B41" s="5" t="s">
        <v>106</v>
      </c>
      <c r="C41" s="46" t="s">
        <v>115</v>
      </c>
      <c r="D41" s="39" t="s">
        <v>102</v>
      </c>
    </row>
    <row r="42" spans="1:4" x14ac:dyDescent="0.2">
      <c r="A42" s="56"/>
      <c r="B42" s="35"/>
      <c r="C42" s="36"/>
      <c r="D42" s="37"/>
    </row>
    <row r="43" spans="1:4" x14ac:dyDescent="0.2">
      <c r="A43" s="56"/>
      <c r="B43" s="35"/>
      <c r="C43" s="36"/>
      <c r="D43" s="37"/>
    </row>
    <row r="44" spans="1:4" x14ac:dyDescent="0.2">
      <c r="A44" s="56"/>
      <c r="B44" s="35"/>
      <c r="C44" s="36"/>
      <c r="D44" s="37"/>
    </row>
    <row r="45" spans="1:4" x14ac:dyDescent="0.2">
      <c r="A45" s="56"/>
      <c r="B45" s="35"/>
      <c r="C45" s="38"/>
      <c r="D45" s="37"/>
    </row>
    <row r="46" spans="1:4" x14ac:dyDescent="0.2">
      <c r="A46" s="55" t="s">
        <v>8</v>
      </c>
      <c r="B46" s="55"/>
      <c r="C46" s="55"/>
      <c r="D46" s="47">
        <f>SUM(D42:D45)</f>
        <v>0</v>
      </c>
    </row>
    <row r="47" spans="1:4" x14ac:dyDescent="0.2">
      <c r="A47" s="56" t="s">
        <v>27</v>
      </c>
      <c r="B47" s="5" t="s">
        <v>28</v>
      </c>
      <c r="C47" s="46" t="s">
        <v>115</v>
      </c>
      <c r="D47" s="39" t="s">
        <v>102</v>
      </c>
    </row>
    <row r="48" spans="1:4" x14ac:dyDescent="0.2">
      <c r="A48" s="56"/>
      <c r="B48" s="35"/>
      <c r="C48" s="36"/>
      <c r="D48" s="37"/>
    </row>
    <row r="49" spans="1:4" x14ac:dyDescent="0.2">
      <c r="A49" s="56"/>
      <c r="B49" s="35"/>
      <c r="C49" s="36"/>
      <c r="D49" s="37"/>
    </row>
    <row r="50" spans="1:4" x14ac:dyDescent="0.2">
      <c r="A50" s="56"/>
      <c r="B50" s="35"/>
      <c r="C50" s="36"/>
      <c r="D50" s="37"/>
    </row>
    <row r="51" spans="1:4" x14ac:dyDescent="0.2">
      <c r="A51" s="56"/>
      <c r="B51" s="35"/>
      <c r="C51" s="38"/>
      <c r="D51" s="37"/>
    </row>
    <row r="52" spans="1:4" x14ac:dyDescent="0.2">
      <c r="A52" s="56"/>
      <c r="B52" s="35"/>
      <c r="C52" s="38"/>
      <c r="D52" s="37"/>
    </row>
    <row r="53" spans="1:4" x14ac:dyDescent="0.2">
      <c r="A53" s="55" t="s">
        <v>8</v>
      </c>
      <c r="B53" s="55"/>
      <c r="C53" s="55"/>
      <c r="D53" s="47">
        <f>SUM(D48:D52)</f>
        <v>0</v>
      </c>
    </row>
    <row r="54" spans="1:4" x14ac:dyDescent="0.2">
      <c r="A54" s="56" t="s">
        <v>32</v>
      </c>
      <c r="B54" s="5" t="s">
        <v>107</v>
      </c>
      <c r="C54" s="46" t="s">
        <v>115</v>
      </c>
      <c r="D54" s="39" t="s">
        <v>108</v>
      </c>
    </row>
    <row r="55" spans="1:4" x14ac:dyDescent="0.2">
      <c r="A55" s="56"/>
      <c r="B55" s="35"/>
      <c r="C55" s="36"/>
      <c r="D55" s="42"/>
    </row>
    <row r="56" spans="1:4" x14ac:dyDescent="0.2">
      <c r="A56" s="56"/>
      <c r="B56" s="35"/>
      <c r="C56" s="36"/>
      <c r="D56" s="42"/>
    </row>
    <row r="57" spans="1:4" x14ac:dyDescent="0.2">
      <c r="A57" s="56"/>
      <c r="B57" s="35"/>
      <c r="C57" s="36"/>
      <c r="D57" s="42"/>
    </row>
    <row r="58" spans="1:4" x14ac:dyDescent="0.2">
      <c r="A58" s="56"/>
      <c r="B58" s="35"/>
      <c r="C58" s="36"/>
      <c r="D58" s="42"/>
    </row>
    <row r="59" spans="1:4" x14ac:dyDescent="0.2">
      <c r="A59" s="56"/>
      <c r="B59" s="35"/>
      <c r="C59" s="36"/>
      <c r="D59" s="42"/>
    </row>
    <row r="60" spans="1:4" x14ac:dyDescent="0.2">
      <c r="A60" s="56"/>
      <c r="B60" s="35"/>
      <c r="C60" s="36"/>
      <c r="D60" s="42"/>
    </row>
    <row r="61" spans="1:4" x14ac:dyDescent="0.2">
      <c r="A61" s="56"/>
      <c r="B61" s="35"/>
      <c r="C61" s="36"/>
      <c r="D61" s="42"/>
    </row>
    <row r="62" spans="1:4" x14ac:dyDescent="0.2">
      <c r="A62" s="56"/>
      <c r="B62" s="35"/>
      <c r="C62" s="36"/>
      <c r="D62" s="42"/>
    </row>
    <row r="63" spans="1:4" x14ac:dyDescent="0.2">
      <c r="A63" s="56"/>
      <c r="B63" s="35"/>
      <c r="C63" s="36"/>
      <c r="D63" s="42"/>
    </row>
    <row r="64" spans="1:4" x14ac:dyDescent="0.2">
      <c r="A64" s="56"/>
      <c r="B64" s="35"/>
      <c r="C64" s="36"/>
      <c r="D64" s="42"/>
    </row>
    <row r="65" spans="1:4" x14ac:dyDescent="0.2">
      <c r="A65" s="55" t="s">
        <v>8</v>
      </c>
      <c r="B65" s="55"/>
      <c r="C65" s="55"/>
      <c r="D65" s="47">
        <f>IF(SUM(D55:D64)&lt;=10,SUM(D55:D64),10)</f>
        <v>0</v>
      </c>
    </row>
    <row r="66" spans="1:4" x14ac:dyDescent="0.2">
      <c r="A66" s="56" t="s">
        <v>35</v>
      </c>
      <c r="B66" s="5" t="s">
        <v>109</v>
      </c>
      <c r="C66" s="46" t="s">
        <v>115</v>
      </c>
      <c r="D66" s="39" t="s">
        <v>108</v>
      </c>
    </row>
    <row r="67" spans="1:4" x14ac:dyDescent="0.2">
      <c r="A67" s="56"/>
      <c r="B67" s="35"/>
      <c r="C67" s="36"/>
      <c r="D67" s="42"/>
    </row>
    <row r="68" spans="1:4" x14ac:dyDescent="0.2">
      <c r="A68" s="56"/>
      <c r="B68" s="35"/>
      <c r="C68" s="36"/>
      <c r="D68" s="42"/>
    </row>
    <row r="69" spans="1:4" x14ac:dyDescent="0.2">
      <c r="A69" s="56"/>
      <c r="B69" s="35"/>
      <c r="C69" s="36"/>
      <c r="D69" s="42"/>
    </row>
    <row r="70" spans="1:4" x14ac:dyDescent="0.2">
      <c r="A70" s="56"/>
      <c r="B70" s="35"/>
      <c r="C70" s="38"/>
      <c r="D70" s="37"/>
    </row>
    <row r="71" spans="1:4" x14ac:dyDescent="0.2">
      <c r="A71" s="56"/>
      <c r="B71" s="35"/>
      <c r="C71" s="38"/>
      <c r="D71" s="37"/>
    </row>
    <row r="72" spans="1:4" x14ac:dyDescent="0.2">
      <c r="A72" s="55" t="s">
        <v>8</v>
      </c>
      <c r="B72" s="55"/>
      <c r="C72" s="55"/>
      <c r="D72" s="47">
        <f>IF(SUM(D67:D71)&lt;=5,SUM(D67:D71),5)</f>
        <v>0</v>
      </c>
    </row>
    <row r="73" spans="1:4" x14ac:dyDescent="0.2">
      <c r="A73" s="56" t="s">
        <v>38</v>
      </c>
      <c r="B73" s="5" t="s">
        <v>110</v>
      </c>
      <c r="C73" s="46" t="s">
        <v>115</v>
      </c>
      <c r="D73" s="39" t="s">
        <v>108</v>
      </c>
    </row>
    <row r="74" spans="1:4" x14ac:dyDescent="0.2">
      <c r="A74" s="56"/>
      <c r="B74" s="35"/>
      <c r="C74" s="36"/>
      <c r="D74" s="42"/>
    </row>
    <row r="75" spans="1:4" x14ac:dyDescent="0.2">
      <c r="A75" s="56"/>
      <c r="B75" s="35"/>
      <c r="C75" s="36"/>
      <c r="D75" s="42"/>
    </row>
    <row r="76" spans="1:4" x14ac:dyDescent="0.2">
      <c r="A76" s="56"/>
      <c r="B76" s="35"/>
      <c r="C76" s="36"/>
      <c r="D76" s="42"/>
    </row>
    <row r="77" spans="1:4" x14ac:dyDescent="0.2">
      <c r="A77" s="56"/>
      <c r="B77" s="35"/>
      <c r="C77" s="38"/>
      <c r="D77" s="37"/>
    </row>
    <row r="78" spans="1:4" x14ac:dyDescent="0.2">
      <c r="A78" s="56"/>
      <c r="B78" s="35"/>
      <c r="C78" s="38"/>
      <c r="D78" s="37"/>
    </row>
    <row r="79" spans="1:4" x14ac:dyDescent="0.2">
      <c r="A79" s="55" t="s">
        <v>8</v>
      </c>
      <c r="B79" s="55"/>
      <c r="C79" s="55"/>
      <c r="D79" s="47">
        <f>IF(SUM(D74:D78)&lt;=5,SUM(D74:D78),5)</f>
        <v>0</v>
      </c>
    </row>
    <row r="80" spans="1:4" x14ac:dyDescent="0.2">
      <c r="A80" s="56" t="s">
        <v>41</v>
      </c>
      <c r="B80" s="5" t="s">
        <v>42</v>
      </c>
      <c r="C80" s="46" t="s">
        <v>115</v>
      </c>
      <c r="D80" s="39" t="s">
        <v>108</v>
      </c>
    </row>
    <row r="81" spans="1:4" x14ac:dyDescent="0.2">
      <c r="A81" s="56"/>
      <c r="B81" s="35"/>
      <c r="C81" s="36"/>
      <c r="D81" s="42"/>
    </row>
    <row r="82" spans="1:4" x14ac:dyDescent="0.2">
      <c r="A82" s="56"/>
      <c r="B82" s="35"/>
      <c r="C82" s="36"/>
      <c r="D82" s="42"/>
    </row>
    <row r="83" spans="1:4" x14ac:dyDescent="0.2">
      <c r="A83" s="56"/>
      <c r="B83" s="35"/>
      <c r="C83" s="36"/>
      <c r="D83" s="42"/>
    </row>
    <row r="84" spans="1:4" x14ac:dyDescent="0.2">
      <c r="A84" s="55" t="s">
        <v>8</v>
      </c>
      <c r="B84" s="55"/>
      <c r="C84" s="55"/>
      <c r="D84" s="47">
        <f>IF(SUM(D81:D83)&lt;=3,SUM(D81:D83),3)</f>
        <v>0</v>
      </c>
    </row>
    <row r="85" spans="1:4" x14ac:dyDescent="0.2">
      <c r="A85" s="56" t="s">
        <v>44</v>
      </c>
      <c r="B85" s="5" t="s">
        <v>45</v>
      </c>
      <c r="C85" s="46" t="s">
        <v>115</v>
      </c>
      <c r="D85" s="39" t="s">
        <v>108</v>
      </c>
    </row>
    <row r="86" spans="1:4" x14ac:dyDescent="0.2">
      <c r="A86" s="56"/>
      <c r="B86" s="35"/>
      <c r="C86" s="36"/>
      <c r="D86" s="42"/>
    </row>
    <row r="87" spans="1:4" x14ac:dyDescent="0.2">
      <c r="A87" s="56"/>
      <c r="B87" s="35"/>
      <c r="C87" s="36"/>
      <c r="D87" s="42"/>
    </row>
    <row r="88" spans="1:4" x14ac:dyDescent="0.2">
      <c r="A88" s="56"/>
      <c r="B88" s="35"/>
      <c r="C88" s="36"/>
      <c r="D88" s="42"/>
    </row>
    <row r="89" spans="1:4" x14ac:dyDescent="0.2">
      <c r="A89" s="55" t="s">
        <v>8</v>
      </c>
      <c r="B89" s="55"/>
      <c r="C89" s="55"/>
      <c r="D89" s="47">
        <f>IF(SUM(D86:D88)&lt;=3,SUM(D86:D88),3)</f>
        <v>0</v>
      </c>
    </row>
    <row r="90" spans="1:4" x14ac:dyDescent="0.2">
      <c r="A90" s="56" t="s">
        <v>47</v>
      </c>
      <c r="B90" s="5" t="s">
        <v>48</v>
      </c>
      <c r="C90" s="46" t="s">
        <v>115</v>
      </c>
      <c r="D90" s="39" t="s">
        <v>108</v>
      </c>
    </row>
    <row r="91" spans="1:4" x14ac:dyDescent="0.2">
      <c r="A91" s="56"/>
      <c r="B91" s="35"/>
      <c r="C91" s="36"/>
      <c r="D91" s="42"/>
    </row>
    <row r="92" spans="1:4" x14ac:dyDescent="0.2">
      <c r="A92" s="56"/>
      <c r="B92" s="35"/>
      <c r="C92" s="36"/>
      <c r="D92" s="42"/>
    </row>
    <row r="93" spans="1:4" x14ac:dyDescent="0.2">
      <c r="A93" s="56"/>
      <c r="B93" s="35"/>
      <c r="C93" s="36"/>
      <c r="D93" s="42"/>
    </row>
    <row r="94" spans="1:4" x14ac:dyDescent="0.2">
      <c r="A94" s="55" t="s">
        <v>8</v>
      </c>
      <c r="B94" s="55"/>
      <c r="C94" s="55" t="s">
        <v>8</v>
      </c>
      <c r="D94" s="47">
        <f>IF(SUM(D91:D93)&lt;=3,SUM(D91:D93),3)</f>
        <v>0</v>
      </c>
    </row>
    <row r="95" spans="1:4" x14ac:dyDescent="0.2">
      <c r="A95" s="56" t="s">
        <v>50</v>
      </c>
      <c r="B95" s="5" t="s">
        <v>111</v>
      </c>
      <c r="C95" s="46" t="s">
        <v>115</v>
      </c>
      <c r="D95" s="39" t="s">
        <v>108</v>
      </c>
    </row>
    <row r="96" spans="1:4" x14ac:dyDescent="0.2">
      <c r="A96" s="56"/>
      <c r="B96" s="35"/>
      <c r="C96" s="36"/>
      <c r="D96" s="42"/>
    </row>
    <row r="97" spans="1:4" x14ac:dyDescent="0.2">
      <c r="A97" s="56"/>
      <c r="B97" s="35"/>
      <c r="C97" s="36"/>
      <c r="D97" s="42"/>
    </row>
    <row r="98" spans="1:4" x14ac:dyDescent="0.2">
      <c r="A98" s="56"/>
      <c r="B98" s="35"/>
      <c r="C98" s="36"/>
      <c r="D98" s="42"/>
    </row>
    <row r="99" spans="1:4" x14ac:dyDescent="0.2">
      <c r="A99" s="56"/>
      <c r="B99" s="35"/>
      <c r="C99" s="36"/>
      <c r="D99" s="37"/>
    </row>
    <row r="100" spans="1:4" x14ac:dyDescent="0.2">
      <c r="A100" s="56"/>
      <c r="B100" s="35"/>
      <c r="C100" s="36"/>
      <c r="D100" s="37"/>
    </row>
    <row r="101" spans="1:4" x14ac:dyDescent="0.2">
      <c r="A101" s="55" t="s">
        <v>8</v>
      </c>
      <c r="B101" s="55"/>
      <c r="C101" s="55"/>
      <c r="D101" s="47">
        <f>IF(SUM(D96:D100)&lt;=5,SUM(D96:D100),5)</f>
        <v>0</v>
      </c>
    </row>
    <row r="102" spans="1:4" x14ac:dyDescent="0.2">
      <c r="A102" s="43"/>
      <c r="B102" s="5" t="s">
        <v>112</v>
      </c>
      <c r="C102" s="46" t="s">
        <v>115</v>
      </c>
      <c r="D102" s="39" t="s">
        <v>108</v>
      </c>
    </row>
    <row r="103" spans="1:4" x14ac:dyDescent="0.2">
      <c r="A103" s="56" t="s">
        <v>52</v>
      </c>
      <c r="B103" s="35"/>
      <c r="C103" s="36"/>
      <c r="D103" s="42"/>
    </row>
    <row r="104" spans="1:4" x14ac:dyDescent="0.2">
      <c r="A104" s="56"/>
      <c r="B104" s="35"/>
      <c r="C104" s="36"/>
      <c r="D104" s="42"/>
    </row>
    <row r="105" spans="1:4" x14ac:dyDescent="0.2">
      <c r="A105" s="56"/>
      <c r="B105" s="35"/>
      <c r="C105" s="36"/>
      <c r="D105" s="42"/>
    </row>
    <row r="106" spans="1:4" x14ac:dyDescent="0.2">
      <c r="A106" s="56"/>
      <c r="B106" s="44"/>
      <c r="C106" s="36"/>
      <c r="D106" s="37"/>
    </row>
    <row r="107" spans="1:4" x14ac:dyDescent="0.2">
      <c r="A107" s="56"/>
      <c r="B107" s="44"/>
      <c r="C107" s="38"/>
      <c r="D107" s="37"/>
    </row>
    <row r="108" spans="1:4" x14ac:dyDescent="0.2">
      <c r="A108" s="55" t="s">
        <v>8</v>
      </c>
      <c r="B108" s="55"/>
      <c r="C108" s="55"/>
      <c r="D108" s="47">
        <f>IF(SUM(D103:D107)&lt;=5,SUM(D103:D107),5)</f>
        <v>0</v>
      </c>
    </row>
    <row r="109" spans="1:4" x14ac:dyDescent="0.2">
      <c r="A109" s="43"/>
      <c r="B109" s="5" t="s">
        <v>113</v>
      </c>
      <c r="C109" s="46" t="s">
        <v>115</v>
      </c>
      <c r="D109" s="39" t="s">
        <v>108</v>
      </c>
    </row>
    <row r="110" spans="1:4" x14ac:dyDescent="0.2">
      <c r="A110" s="56" t="s">
        <v>55</v>
      </c>
      <c r="B110" s="35"/>
      <c r="C110" s="36"/>
      <c r="D110" s="42"/>
    </row>
    <row r="111" spans="1:4" x14ac:dyDescent="0.2">
      <c r="A111" s="56"/>
      <c r="B111" s="35"/>
      <c r="C111" s="36"/>
      <c r="D111" s="42"/>
    </row>
    <row r="112" spans="1:4" x14ac:dyDescent="0.2">
      <c r="A112" s="56"/>
      <c r="B112" s="35"/>
      <c r="C112" s="36"/>
      <c r="D112" s="42"/>
    </row>
    <row r="113" spans="1:4" x14ac:dyDescent="0.2">
      <c r="A113" s="56"/>
      <c r="B113" s="35"/>
      <c r="C113" s="36"/>
      <c r="D113" s="37"/>
    </row>
    <row r="114" spans="1:4" x14ac:dyDescent="0.2">
      <c r="A114" s="56"/>
      <c r="B114" s="35"/>
      <c r="C114" s="45"/>
      <c r="D114" s="37"/>
    </row>
    <row r="115" spans="1:4" x14ac:dyDescent="0.2">
      <c r="A115" s="55" t="s">
        <v>8</v>
      </c>
      <c r="B115" s="55"/>
      <c r="C115" s="55"/>
      <c r="D115" s="47">
        <f>IF(SUM(D110:D114)&lt;=5,SUM(D110:D114),5)</f>
        <v>0</v>
      </c>
    </row>
    <row r="116" spans="1:4" x14ac:dyDescent="0.2">
      <c r="A116" s="43"/>
      <c r="B116" s="5" t="s">
        <v>114</v>
      </c>
      <c r="C116" s="46" t="s">
        <v>115</v>
      </c>
      <c r="D116" s="39" t="s">
        <v>108</v>
      </c>
    </row>
    <row r="117" spans="1:4" x14ac:dyDescent="0.2">
      <c r="A117" s="56" t="s">
        <v>57</v>
      </c>
      <c r="B117" s="35"/>
      <c r="C117" s="36"/>
      <c r="D117" s="42"/>
    </row>
    <row r="118" spans="1:4" x14ac:dyDescent="0.2">
      <c r="A118" s="56"/>
      <c r="B118" s="35"/>
      <c r="C118" s="36"/>
      <c r="D118" s="42"/>
    </row>
    <row r="119" spans="1:4" x14ac:dyDescent="0.2">
      <c r="A119" s="56"/>
      <c r="B119" s="35"/>
      <c r="C119" s="36"/>
      <c r="D119" s="42"/>
    </row>
    <row r="120" spans="1:4" x14ac:dyDescent="0.2">
      <c r="A120" s="56"/>
      <c r="B120" s="35"/>
      <c r="C120" s="36"/>
      <c r="D120" s="37"/>
    </row>
    <row r="121" spans="1:4" x14ac:dyDescent="0.2">
      <c r="A121" s="56"/>
      <c r="B121" s="35"/>
      <c r="C121" s="38"/>
      <c r="D121" s="37"/>
    </row>
    <row r="122" spans="1:4" x14ac:dyDescent="0.2">
      <c r="A122" s="55" t="s">
        <v>8</v>
      </c>
      <c r="B122" s="55"/>
      <c r="C122" s="55"/>
      <c r="D122" s="47">
        <f>IF(SUM(D117:D121)&lt;=5,SUM(D117:D121),5)</f>
        <v>0</v>
      </c>
    </row>
    <row r="123" spans="1:4" x14ac:dyDescent="0.2">
      <c r="A123" s="57" t="s">
        <v>60</v>
      </c>
      <c r="B123" s="5" t="str">
        <f>Consolidação!B35</f>
        <v>Premiação em evento regional</v>
      </c>
      <c r="C123" s="46" t="s">
        <v>115</v>
      </c>
      <c r="D123" s="39" t="s">
        <v>108</v>
      </c>
    </row>
    <row r="124" spans="1:4" x14ac:dyDescent="0.2">
      <c r="A124" s="57"/>
      <c r="B124" s="35"/>
      <c r="C124" s="36"/>
      <c r="D124" s="42"/>
    </row>
    <row r="125" spans="1:4" x14ac:dyDescent="0.2">
      <c r="A125" s="57"/>
      <c r="B125" s="35"/>
      <c r="C125" s="36"/>
      <c r="D125" s="42"/>
    </row>
    <row r="126" spans="1:4" x14ac:dyDescent="0.2">
      <c r="A126" s="57"/>
      <c r="B126" s="35"/>
      <c r="C126" s="36"/>
      <c r="D126" s="42"/>
    </row>
    <row r="127" spans="1:4" x14ac:dyDescent="0.2">
      <c r="A127" s="55" t="s">
        <v>8</v>
      </c>
      <c r="B127" s="55"/>
      <c r="C127" s="55"/>
      <c r="D127" s="47">
        <f>IF(SUM(D124:D126)&lt;=3,SUM(D124:D126),3)</f>
        <v>0</v>
      </c>
    </row>
    <row r="128" spans="1:4" x14ac:dyDescent="0.2">
      <c r="A128" s="56" t="s">
        <v>63</v>
      </c>
      <c r="B128" s="5" t="str">
        <f>Consolidação!B36</f>
        <v>Premiação em evento nacional</v>
      </c>
      <c r="C128" s="46" t="s">
        <v>115</v>
      </c>
      <c r="D128" s="39" t="s">
        <v>108</v>
      </c>
    </row>
    <row r="129" spans="1:4" x14ac:dyDescent="0.2">
      <c r="A129" s="56"/>
      <c r="B129" s="35"/>
      <c r="C129" s="36"/>
      <c r="D129" s="42"/>
    </row>
    <row r="130" spans="1:4" x14ac:dyDescent="0.2">
      <c r="A130" s="56"/>
      <c r="B130" s="35"/>
      <c r="C130" s="36"/>
      <c r="D130" s="42"/>
    </row>
    <row r="131" spans="1:4" x14ac:dyDescent="0.2">
      <c r="A131" s="56"/>
      <c r="B131" s="35"/>
      <c r="C131" s="36"/>
      <c r="D131" s="42"/>
    </row>
    <row r="132" spans="1:4" x14ac:dyDescent="0.2">
      <c r="A132" s="55" t="s">
        <v>8</v>
      </c>
      <c r="B132" s="55"/>
      <c r="C132" s="55"/>
      <c r="D132" s="47">
        <f>IF(SUM(D129:D131)&lt;=3,SUM(D129:D131),3)</f>
        <v>0</v>
      </c>
    </row>
    <row r="133" spans="1:4" x14ac:dyDescent="0.2">
      <c r="A133" s="56" t="s">
        <v>66</v>
      </c>
      <c r="B133" s="5" t="str">
        <f>Consolidação!B37</f>
        <v>Premiação em evento internacional</v>
      </c>
      <c r="C133" s="46" t="s">
        <v>115</v>
      </c>
      <c r="D133" s="39" t="s">
        <v>108</v>
      </c>
    </row>
    <row r="134" spans="1:4" x14ac:dyDescent="0.2">
      <c r="A134" s="56"/>
      <c r="B134" s="35"/>
      <c r="C134" s="36"/>
      <c r="D134" s="42"/>
    </row>
    <row r="135" spans="1:4" x14ac:dyDescent="0.2">
      <c r="A135" s="56"/>
      <c r="B135" s="35"/>
      <c r="C135" s="36"/>
      <c r="D135" s="42"/>
    </row>
    <row r="136" spans="1:4" x14ac:dyDescent="0.2">
      <c r="A136" s="56"/>
      <c r="B136" s="35"/>
      <c r="C136" s="36"/>
      <c r="D136" s="42"/>
    </row>
    <row r="137" spans="1:4" x14ac:dyDescent="0.2">
      <c r="A137" s="55" t="s">
        <v>8</v>
      </c>
      <c r="B137" s="55"/>
      <c r="C137" s="55"/>
      <c r="D137" s="47">
        <f>IF(SUM(D134:D136)&lt;=3,SUM(D134:D136),3)</f>
        <v>0</v>
      </c>
    </row>
    <row r="138" spans="1:4" x14ac:dyDescent="0.2">
      <c r="A138" s="56" t="s">
        <v>69</v>
      </c>
      <c r="B138" s="5" t="s">
        <v>70</v>
      </c>
      <c r="C138" s="46" t="s">
        <v>115</v>
      </c>
      <c r="D138" s="39" t="s">
        <v>108</v>
      </c>
    </row>
    <row r="139" spans="1:4" x14ac:dyDescent="0.2">
      <c r="A139" s="56"/>
      <c r="B139" s="35"/>
      <c r="C139" s="36"/>
      <c r="D139" s="42"/>
    </row>
    <row r="140" spans="1:4" x14ac:dyDescent="0.2">
      <c r="A140" s="56"/>
      <c r="B140" s="35"/>
      <c r="C140" s="36"/>
      <c r="D140" s="42"/>
    </row>
    <row r="141" spans="1:4" x14ac:dyDescent="0.2">
      <c r="A141" s="56"/>
      <c r="B141" s="35"/>
      <c r="C141" s="36"/>
      <c r="D141" s="42"/>
    </row>
    <row r="142" spans="1:4" x14ac:dyDescent="0.2">
      <c r="A142" s="56"/>
      <c r="B142" s="35"/>
      <c r="C142" s="38"/>
      <c r="D142" s="37"/>
    </row>
    <row r="143" spans="1:4" x14ac:dyDescent="0.2">
      <c r="A143" s="55" t="s">
        <v>8</v>
      </c>
      <c r="B143" s="55"/>
      <c r="C143" s="55"/>
      <c r="D143" s="47">
        <f>IF(SUM(D139:D142)&lt;=4,SUM(D139:D142),4)</f>
        <v>0</v>
      </c>
    </row>
    <row r="144" spans="1:4" x14ac:dyDescent="0.2">
      <c r="A144" s="56" t="s">
        <v>72</v>
      </c>
      <c r="B144" s="5" t="s">
        <v>73</v>
      </c>
      <c r="C144" s="46" t="s">
        <v>115</v>
      </c>
      <c r="D144" s="39" t="s">
        <v>108</v>
      </c>
    </row>
    <row r="145" spans="1:4" x14ac:dyDescent="0.2">
      <c r="A145" s="56"/>
      <c r="B145" s="35"/>
      <c r="C145" s="36"/>
      <c r="D145" s="42"/>
    </row>
    <row r="146" spans="1:4" x14ac:dyDescent="0.2">
      <c r="A146" s="56"/>
      <c r="B146" s="35"/>
      <c r="C146" s="36"/>
      <c r="D146" s="42"/>
    </row>
    <row r="147" spans="1:4" x14ac:dyDescent="0.2">
      <c r="A147" s="56"/>
      <c r="B147" s="35"/>
      <c r="C147" s="36"/>
      <c r="D147" s="42"/>
    </row>
    <row r="148" spans="1:4" x14ac:dyDescent="0.2">
      <c r="A148" s="56"/>
      <c r="B148" s="35"/>
      <c r="C148" s="38"/>
      <c r="D148" s="37"/>
    </row>
    <row r="149" spans="1:4" x14ac:dyDescent="0.2">
      <c r="A149" s="55" t="s">
        <v>8</v>
      </c>
      <c r="B149" s="55"/>
      <c r="C149" s="55"/>
      <c r="D149" s="47">
        <f>IF(SUM(D145:D148)&lt;=4,SUM(D145:D148),4)</f>
        <v>0</v>
      </c>
    </row>
    <row r="150" spans="1:4" x14ac:dyDescent="0.2">
      <c r="A150" s="56" t="s">
        <v>75</v>
      </c>
      <c r="B150" s="5" t="s">
        <v>76</v>
      </c>
      <c r="C150" s="46" t="s">
        <v>115</v>
      </c>
      <c r="D150" s="39" t="s">
        <v>108</v>
      </c>
    </row>
    <row r="151" spans="1:4" x14ac:dyDescent="0.2">
      <c r="A151" s="56"/>
      <c r="B151" s="35"/>
      <c r="C151" s="36"/>
      <c r="D151" s="42"/>
    </row>
    <row r="152" spans="1:4" x14ac:dyDescent="0.2">
      <c r="A152" s="56"/>
      <c r="B152" s="35"/>
      <c r="C152" s="36"/>
      <c r="D152" s="42"/>
    </row>
    <row r="153" spans="1:4" x14ac:dyDescent="0.2">
      <c r="A153" s="56"/>
      <c r="B153" s="35"/>
      <c r="C153" s="36"/>
      <c r="D153" s="42"/>
    </row>
    <row r="154" spans="1:4" x14ac:dyDescent="0.2">
      <c r="A154" s="56"/>
      <c r="B154" s="35"/>
      <c r="C154" s="38"/>
      <c r="D154" s="37"/>
    </row>
    <row r="155" spans="1:4" x14ac:dyDescent="0.2">
      <c r="A155" s="55" t="s">
        <v>8</v>
      </c>
      <c r="B155" s="55"/>
      <c r="C155" s="55"/>
      <c r="D155" s="47">
        <f>IF(SUM(D151:D154)&lt;=4,SUM(D151:D154),4)</f>
        <v>0</v>
      </c>
    </row>
    <row r="156" spans="1:4" x14ac:dyDescent="0.2">
      <c r="A156" s="56" t="s">
        <v>78</v>
      </c>
      <c r="B156" s="5" t="s">
        <v>79</v>
      </c>
      <c r="C156" s="46" t="s">
        <v>115</v>
      </c>
      <c r="D156" s="39" t="s">
        <v>108</v>
      </c>
    </row>
    <row r="157" spans="1:4" x14ac:dyDescent="0.2">
      <c r="A157" s="56"/>
      <c r="B157" s="35"/>
      <c r="C157" s="36"/>
      <c r="D157" s="42"/>
    </row>
    <row r="158" spans="1:4" x14ac:dyDescent="0.2">
      <c r="A158" s="56"/>
      <c r="B158" s="35"/>
      <c r="C158" s="36"/>
      <c r="D158" s="42"/>
    </row>
    <row r="159" spans="1:4" x14ac:dyDescent="0.2">
      <c r="A159" s="56"/>
      <c r="B159" s="35"/>
      <c r="C159" s="36"/>
      <c r="D159" s="42"/>
    </row>
    <row r="160" spans="1:4" x14ac:dyDescent="0.2">
      <c r="A160" s="56"/>
      <c r="B160" s="35"/>
      <c r="C160" s="38"/>
      <c r="D160" s="37"/>
    </row>
    <row r="161" spans="1:4" x14ac:dyDescent="0.2">
      <c r="A161" s="55" t="s">
        <v>8</v>
      </c>
      <c r="B161" s="55"/>
      <c r="C161" s="55"/>
      <c r="D161" s="47">
        <f>IF(SUM(D157:D160)&lt;=4,SUM(D157:D160),4)</f>
        <v>0</v>
      </c>
    </row>
    <row r="162" spans="1:4" x14ac:dyDescent="0.2">
      <c r="A162" s="56" t="s">
        <v>81</v>
      </c>
      <c r="B162" s="5" t="s">
        <v>82</v>
      </c>
      <c r="C162" s="46" t="s">
        <v>115</v>
      </c>
      <c r="D162" s="39" t="s">
        <v>108</v>
      </c>
    </row>
    <row r="163" spans="1:4" x14ac:dyDescent="0.2">
      <c r="A163" s="56"/>
      <c r="B163" s="35"/>
      <c r="C163" s="36"/>
      <c r="D163" s="42"/>
    </row>
    <row r="164" spans="1:4" x14ac:dyDescent="0.2">
      <c r="A164" s="56"/>
      <c r="B164" s="35"/>
      <c r="C164" s="36"/>
      <c r="D164" s="42"/>
    </row>
    <row r="165" spans="1:4" x14ac:dyDescent="0.2">
      <c r="A165" s="56"/>
      <c r="B165" s="35"/>
      <c r="C165" s="36"/>
      <c r="D165" s="42"/>
    </row>
    <row r="166" spans="1:4" x14ac:dyDescent="0.2">
      <c r="A166" s="56"/>
      <c r="B166" s="35"/>
      <c r="C166" s="38"/>
      <c r="D166" s="37"/>
    </row>
    <row r="167" spans="1:4" x14ac:dyDescent="0.2">
      <c r="A167" s="55" t="s">
        <v>8</v>
      </c>
      <c r="B167" s="55"/>
      <c r="C167" s="55"/>
      <c r="D167" s="47">
        <f>IF(SUM(D163:D166)&lt;=4,SUM(D163:D166),4)</f>
        <v>0</v>
      </c>
    </row>
    <row r="168" spans="1:4" x14ac:dyDescent="0.2">
      <c r="A168" s="56" t="s">
        <v>84</v>
      </c>
      <c r="B168" s="5" t="s">
        <v>85</v>
      </c>
      <c r="C168" s="46" t="s">
        <v>115</v>
      </c>
      <c r="D168" s="39" t="s">
        <v>108</v>
      </c>
    </row>
    <row r="169" spans="1:4" x14ac:dyDescent="0.2">
      <c r="A169" s="56"/>
      <c r="B169" s="35"/>
      <c r="C169" s="36"/>
      <c r="D169" s="42"/>
    </row>
    <row r="170" spans="1:4" x14ac:dyDescent="0.2">
      <c r="A170" s="56"/>
      <c r="B170" s="35"/>
      <c r="C170" s="36"/>
      <c r="D170" s="42"/>
    </row>
    <row r="171" spans="1:4" x14ac:dyDescent="0.2">
      <c r="A171" s="56"/>
      <c r="B171" s="35"/>
      <c r="C171" s="36"/>
      <c r="D171" s="42"/>
    </row>
    <row r="172" spans="1:4" x14ac:dyDescent="0.2">
      <c r="A172" s="56"/>
      <c r="B172" s="35"/>
      <c r="C172" s="38"/>
      <c r="D172" s="37"/>
    </row>
    <row r="173" spans="1:4" x14ac:dyDescent="0.2">
      <c r="A173" s="55" t="s">
        <v>8</v>
      </c>
      <c r="B173" s="55"/>
      <c r="C173" s="55"/>
      <c r="D173" s="47">
        <f>IF(SUM(D169:D172)&lt;=4,SUM(D169:D172),4)</f>
        <v>0</v>
      </c>
    </row>
    <row r="174" spans="1:4" x14ac:dyDescent="0.2">
      <c r="A174" s="56" t="s">
        <v>87</v>
      </c>
      <c r="B174" s="5" t="str">
        <f>Consolidação!B44</f>
        <v>Publicação ou aceite para publicação em revista Qualis Nacional</v>
      </c>
      <c r="C174" s="46" t="s">
        <v>115</v>
      </c>
      <c r="D174" s="39" t="s">
        <v>108</v>
      </c>
    </row>
    <row r="175" spans="1:4" x14ac:dyDescent="0.2">
      <c r="A175" s="56"/>
      <c r="B175" s="35"/>
      <c r="C175" s="36"/>
      <c r="D175" s="42"/>
    </row>
    <row r="176" spans="1:4" x14ac:dyDescent="0.2">
      <c r="A176" s="56"/>
      <c r="B176" s="35"/>
      <c r="C176" s="36"/>
      <c r="D176" s="42"/>
    </row>
    <row r="177" spans="1:4" x14ac:dyDescent="0.2">
      <c r="A177" s="56"/>
      <c r="B177" s="35"/>
      <c r="C177" s="36"/>
      <c r="D177" s="42"/>
    </row>
    <row r="178" spans="1:4" x14ac:dyDescent="0.2">
      <c r="A178" s="55" t="s">
        <v>8</v>
      </c>
      <c r="B178" s="55"/>
      <c r="C178" s="55"/>
      <c r="D178" s="47">
        <f>IF(SUM(D175:D177)&lt;=3,SUM(D175:D177),3)</f>
        <v>0</v>
      </c>
    </row>
    <row r="179" spans="1:4" x14ac:dyDescent="0.2">
      <c r="A179" s="56" t="s">
        <v>90</v>
      </c>
      <c r="B179" s="5" t="str">
        <f>Consolidação!B45</f>
        <v>Publicação ou aceite para publicação em revista Qualis Internacional</v>
      </c>
      <c r="C179" s="46" t="s">
        <v>115</v>
      </c>
      <c r="D179" s="39" t="s">
        <v>108</v>
      </c>
    </row>
    <row r="180" spans="1:4" x14ac:dyDescent="0.2">
      <c r="A180" s="56"/>
      <c r="B180" s="35"/>
      <c r="C180" s="36"/>
      <c r="D180" s="42"/>
    </row>
    <row r="181" spans="1:4" x14ac:dyDescent="0.2">
      <c r="A181" s="56"/>
      <c r="B181" s="35"/>
      <c r="C181" s="36"/>
      <c r="D181" s="42"/>
    </row>
    <row r="182" spans="1:4" x14ac:dyDescent="0.2">
      <c r="A182" s="56"/>
      <c r="B182" s="35"/>
      <c r="C182" s="36"/>
      <c r="D182" s="42"/>
    </row>
    <row r="183" spans="1:4" x14ac:dyDescent="0.2">
      <c r="A183" s="55" t="s">
        <v>8</v>
      </c>
      <c r="B183" s="55"/>
      <c r="C183" s="55"/>
      <c r="D183" s="48">
        <f>IF(SUM(D180:D182)&lt;=3,SUM(D180:D182),3)</f>
        <v>0</v>
      </c>
    </row>
    <row r="184" spans="1:4" x14ac:dyDescent="0.2">
      <c r="A184" s="57" t="s">
        <v>93</v>
      </c>
      <c r="B184" s="5" t="str">
        <f>Consolidação!B46</f>
        <v>Participação em Comissão Organizadora de evento</v>
      </c>
      <c r="C184" s="46" t="s">
        <v>115</v>
      </c>
      <c r="D184" s="39" t="s">
        <v>108</v>
      </c>
    </row>
    <row r="185" spans="1:4" x14ac:dyDescent="0.2">
      <c r="A185" s="57"/>
      <c r="B185" s="35"/>
      <c r="C185" s="36"/>
      <c r="D185" s="42"/>
    </row>
    <row r="186" spans="1:4" x14ac:dyDescent="0.2">
      <c r="A186" s="57"/>
      <c r="B186" s="35"/>
      <c r="C186" s="36"/>
      <c r="D186" s="42"/>
    </row>
    <row r="187" spans="1:4" x14ac:dyDescent="0.2">
      <c r="A187" s="55" t="s">
        <v>8</v>
      </c>
      <c r="B187" s="55"/>
      <c r="C187" s="55"/>
      <c r="D187" s="47">
        <f>IF(SUM(D184:D186)&lt;=2,SUM(D184:D186),2)</f>
        <v>0</v>
      </c>
    </row>
  </sheetData>
  <sheetProtection selectLockedCells="1"/>
  <mergeCells count="60">
    <mergeCell ref="A40:C40"/>
    <mergeCell ref="A2:D2"/>
    <mergeCell ref="B4:D4"/>
    <mergeCell ref="A5:A10"/>
    <mergeCell ref="A11:C11"/>
    <mergeCell ref="A12:A14"/>
    <mergeCell ref="A15:C15"/>
    <mergeCell ref="A16:A21"/>
    <mergeCell ref="A22:C22"/>
    <mergeCell ref="A23:A28"/>
    <mergeCell ref="A29:C29"/>
    <mergeCell ref="A30:A39"/>
    <mergeCell ref="A84:C84"/>
    <mergeCell ref="A41:A45"/>
    <mergeCell ref="A46:C46"/>
    <mergeCell ref="A47:A52"/>
    <mergeCell ref="A53:C53"/>
    <mergeCell ref="A54:A64"/>
    <mergeCell ref="A65:C65"/>
    <mergeCell ref="A66:A71"/>
    <mergeCell ref="A72:C72"/>
    <mergeCell ref="A73:A78"/>
    <mergeCell ref="A79:C79"/>
    <mergeCell ref="A80:A83"/>
    <mergeCell ref="A122:C122"/>
    <mergeCell ref="A85:A88"/>
    <mergeCell ref="A89:C89"/>
    <mergeCell ref="A90:A93"/>
    <mergeCell ref="A94:C94"/>
    <mergeCell ref="A95:A100"/>
    <mergeCell ref="A101:C101"/>
    <mergeCell ref="A103:A107"/>
    <mergeCell ref="A108:C108"/>
    <mergeCell ref="A110:A114"/>
    <mergeCell ref="A115:C115"/>
    <mergeCell ref="A117:A121"/>
    <mergeCell ref="A155:C155"/>
    <mergeCell ref="A123:A126"/>
    <mergeCell ref="A127:C127"/>
    <mergeCell ref="A128:A131"/>
    <mergeCell ref="A132:C132"/>
    <mergeCell ref="A133:A136"/>
    <mergeCell ref="A137:C137"/>
    <mergeCell ref="A138:A142"/>
    <mergeCell ref="A143:C143"/>
    <mergeCell ref="A144:A148"/>
    <mergeCell ref="A149:C149"/>
    <mergeCell ref="A150:A154"/>
    <mergeCell ref="A187:C187"/>
    <mergeCell ref="A156:A160"/>
    <mergeCell ref="A161:C161"/>
    <mergeCell ref="A162:A166"/>
    <mergeCell ref="A167:C167"/>
    <mergeCell ref="A168:A172"/>
    <mergeCell ref="A173:C173"/>
    <mergeCell ref="A174:A177"/>
    <mergeCell ref="A178:C178"/>
    <mergeCell ref="A179:A182"/>
    <mergeCell ref="A183:C183"/>
    <mergeCell ref="A184:A186"/>
  </mergeCells>
  <printOptions horizontalCentered="1" verticalCentered="1"/>
  <pageMargins left="0.39374999999999999" right="0.39374999999999999" top="0.78749999999999998" bottom="0.78749999999999998" header="0.39374999999999999" footer="0.39374999999999999"/>
  <pageSetup paperSize="9" scale="78" firstPageNumber="0" orientation="landscape" horizontalDpi="300" verticalDpi="300"/>
  <headerFooter alignWithMargins="0">
    <oddHeader>&amp;CAtividades Formativas
Nutrição</oddHeader>
    <oddFooter>&amp;CPágina &amp;P de &amp;N</oddFooter>
  </headerFooter>
  <rowBreaks count="2" manualBreakCount="2">
    <brk id="94" max="16383" man="1"/>
    <brk id="1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Consolidação</vt:lpstr>
      <vt:lpstr>Entrada de 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2017-12-21T13:37:56Z</dcterms:created>
  <dcterms:modified xsi:type="dcterms:W3CDTF">2020-09-18T13:14:03Z</dcterms:modified>
</cp:coreProperties>
</file>