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role Orçamentário\Diárias\"/>
    </mc:Choice>
  </mc:AlternateContent>
  <bookViews>
    <workbookView xWindow="0" yWindow="0" windowWidth="28800" windowHeight="11850"/>
  </bookViews>
  <sheets>
    <sheet name="Diárias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H32" i="1"/>
  <c r="D6" i="1" s="1"/>
  <c r="G40" i="1" l="1"/>
  <c r="F40" i="1"/>
  <c r="H41" i="1"/>
  <c r="F39" i="1"/>
  <c r="H39" i="1" s="1"/>
  <c r="G38" i="1"/>
  <c r="F38" i="1"/>
  <c r="G36" i="1"/>
  <c r="F36" i="1"/>
  <c r="F37" i="1"/>
  <c r="H37" i="1" s="1"/>
  <c r="G42" i="1" l="1"/>
  <c r="H36" i="1"/>
  <c r="H38" i="1"/>
  <c r="H40" i="1"/>
  <c r="F42" i="1"/>
  <c r="H42" i="1" l="1"/>
  <c r="E6" i="1" s="1"/>
  <c r="B6" i="1" s="1"/>
  <c r="B7" i="1" s="1"/>
  <c r="D5" i="1"/>
  <c r="D7" i="1" s="1"/>
  <c r="E5" i="1" l="1"/>
  <c r="E7" i="1" s="1"/>
</calcChain>
</file>

<file path=xl/comments1.xml><?xml version="1.0" encoding="utf-8"?>
<comments xmlns="http://schemas.openxmlformats.org/spreadsheetml/2006/main">
  <authors>
    <author>ICT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ICT:</t>
        </r>
        <r>
          <rPr>
            <sz val="9"/>
            <color indexed="81"/>
            <rFont val="Segoe UI"/>
            <family val="2"/>
          </rPr>
          <t xml:space="preserve">
Contingenciamento de custeio li
berado em 18/10
</t>
        </r>
      </text>
    </comment>
  </commentList>
</comments>
</file>

<file path=xl/sharedStrings.xml><?xml version="1.0" encoding="utf-8"?>
<sst xmlns="http://schemas.openxmlformats.org/spreadsheetml/2006/main" count="160" uniqueCount="118">
  <si>
    <t>Total</t>
  </si>
  <si>
    <t>Saldo</t>
  </si>
  <si>
    <t>Usufruído</t>
  </si>
  <si>
    <t>PCDP</t>
  </si>
  <si>
    <t>889/19</t>
  </si>
  <si>
    <t>Disponível</t>
  </si>
  <si>
    <t>960/19</t>
  </si>
  <si>
    <t>888/19</t>
  </si>
  <si>
    <t>890/19</t>
  </si>
  <si>
    <t>886/19</t>
  </si>
  <si>
    <t>887/19</t>
  </si>
  <si>
    <t>20% Tranportes</t>
  </si>
  <si>
    <t>80% Diárias</t>
  </si>
  <si>
    <t>Diárias</t>
  </si>
  <si>
    <t>1160/19</t>
  </si>
  <si>
    <t>1200/19</t>
  </si>
  <si>
    <t>1158/19</t>
  </si>
  <si>
    <t>1261/19</t>
  </si>
  <si>
    <t>-</t>
  </si>
  <si>
    <t>1405/19</t>
  </si>
  <si>
    <t>2003/19</t>
  </si>
  <si>
    <t>2017/19</t>
  </si>
  <si>
    <t>2009/19</t>
  </si>
  <si>
    <t>2060/19</t>
  </si>
  <si>
    <t>2036/19</t>
  </si>
  <si>
    <t>2069/19</t>
  </si>
  <si>
    <t>2151/19</t>
  </si>
  <si>
    <t xml:space="preserve">Contingenciamento </t>
  </si>
  <si>
    <t>Marlus Rolembeg</t>
  </si>
  <si>
    <t>Cláudio Lima</t>
  </si>
  <si>
    <t>Gunther Brucha</t>
  </si>
  <si>
    <t>2229/19</t>
  </si>
  <si>
    <t xml:space="preserve">Marilsa </t>
  </si>
  <si>
    <t>2219/19-1C</t>
  </si>
  <si>
    <t>Viagens 2019 - Canceladas sem perda de recursos</t>
  </si>
  <si>
    <t>Bruno Dias</t>
  </si>
  <si>
    <t>04 a 07/11/19</t>
  </si>
  <si>
    <t>2239/19</t>
  </si>
  <si>
    <t>2240/19</t>
  </si>
  <si>
    <t>Processo</t>
  </si>
  <si>
    <t>Despesas de Transporte</t>
  </si>
  <si>
    <t xml:space="preserve">Usuário </t>
  </si>
  <si>
    <t xml:space="preserve">Custo Operacional </t>
  </si>
  <si>
    <t>Diária Motorista</t>
  </si>
  <si>
    <t>23087.001117/2019-11</t>
  </si>
  <si>
    <t xml:space="preserve">Banca de concurso </t>
  </si>
  <si>
    <t>Data</t>
  </si>
  <si>
    <t>23087.001021/2019-53</t>
  </si>
  <si>
    <t>23087.004872/2019-58</t>
  </si>
  <si>
    <t>23087.014530/2019-46</t>
  </si>
  <si>
    <t xml:space="preserve">Total </t>
  </si>
  <si>
    <t>Semana da Engenharia Química</t>
  </si>
  <si>
    <t>23087.015973/2019-54</t>
  </si>
  <si>
    <t>VI EENQFAL</t>
  </si>
  <si>
    <t>23087.020563/2019-25</t>
  </si>
  <si>
    <t>Instituto de Ciência e Tecnologia - ICT</t>
  </si>
  <si>
    <t>Diárias 2019</t>
  </si>
  <si>
    <t>Matriz 2019</t>
  </si>
  <si>
    <t>Gastos com Diárias 2019</t>
  </si>
  <si>
    <t xml:space="preserve">Cristina de Cássia Viana Luz </t>
  </si>
  <si>
    <t>José Felipe da Silva Farias</t>
  </si>
  <si>
    <t>Mauro Pietro Angelo Gandolla</t>
  </si>
  <si>
    <t>23 a 30/06</t>
  </si>
  <si>
    <t>22 e 23/05</t>
  </si>
  <si>
    <t>20 e 21/05</t>
  </si>
  <si>
    <t>José Eduardo Zaine</t>
  </si>
  <si>
    <t>25/06</t>
  </si>
  <si>
    <t>Piet Nicolaas I Lens</t>
  </si>
  <si>
    <t>10 a 12/07</t>
  </si>
  <si>
    <t>Mauricio Guimaraes Bergerman</t>
  </si>
  <si>
    <t>21/10</t>
  </si>
  <si>
    <t>Antônio Carlos Luz Lisboa</t>
  </si>
  <si>
    <t>18 e 19/11</t>
  </si>
  <si>
    <t>Henrique Max Ribeiro</t>
  </si>
  <si>
    <t>15 a 17//10</t>
  </si>
  <si>
    <t>José Maria Ferreira Jardim da Silveira</t>
  </si>
  <si>
    <t>25 e 26/10</t>
  </si>
  <si>
    <t>Joaquim Eduardo Rezende Costa</t>
  </si>
  <si>
    <t>21 e 22/05</t>
  </si>
  <si>
    <t>Marcos antônio de Souza Barrozo</t>
  </si>
  <si>
    <t>Reginaldo Aparecido Silva</t>
  </si>
  <si>
    <t>15 e 16/10</t>
  </si>
  <si>
    <t>Emiko Okuno</t>
  </si>
  <si>
    <t>Lighia Brigitta Horodybski Matsushigue</t>
  </si>
  <si>
    <t>Leonardo Augusto de Almeira</t>
  </si>
  <si>
    <t>Marlus Pinheiro Rolemberg</t>
  </si>
  <si>
    <t>Debora Felicio Faria</t>
  </si>
  <si>
    <t>16/10</t>
  </si>
  <si>
    <t>24 a 27/06</t>
  </si>
  <si>
    <t>05 a 08/08</t>
  </si>
  <si>
    <t>23087.013454/2019-51</t>
  </si>
  <si>
    <t>12/11</t>
  </si>
  <si>
    <t>04 a 06/12</t>
  </si>
  <si>
    <t>23087.020611/2019-85</t>
  </si>
  <si>
    <t>23087.020313/2019-95</t>
  </si>
  <si>
    <t>03 a 07/11</t>
  </si>
  <si>
    <t>23087.010844/2019/70</t>
  </si>
  <si>
    <t xml:space="preserve">Motivo Da Viagem </t>
  </si>
  <si>
    <t>ABENGE - aprovado pela Congregação</t>
  </si>
  <si>
    <t>Pint of Science</t>
  </si>
  <si>
    <t>Engenahria de Minas</t>
  </si>
  <si>
    <t>Engenharia de Minas</t>
  </si>
  <si>
    <t>Engenharia Ambiental</t>
  </si>
  <si>
    <t>Unidiversidade</t>
  </si>
  <si>
    <t>NEQ</t>
  </si>
  <si>
    <t>SNCT</t>
  </si>
  <si>
    <t>Respresentante da Unifal evento UFMG</t>
  </si>
  <si>
    <t>Projeto de pesquisa</t>
  </si>
  <si>
    <t>Experimentos UNIFESP-SP</t>
  </si>
  <si>
    <t>Congresso</t>
  </si>
  <si>
    <t>23087.020683/2019-22</t>
  </si>
  <si>
    <t>23087.010806/2019-17</t>
  </si>
  <si>
    <t>23087.010777/2019-93</t>
  </si>
  <si>
    <t>23087.010518/2019-62</t>
  </si>
  <si>
    <t>23087.010856/2019-02</t>
  </si>
  <si>
    <t>23087.008469/2019-06</t>
  </si>
  <si>
    <t>23087.010766/2019-11</t>
  </si>
  <si>
    <t>Diárias/matriz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</si>
</sst>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1"/>
      <color theme="1"/>
      <name val="Liberation Sans"/>
      <family val="2"/>
    </font>
    <font>
      <b/>
      <sz val="11"/>
      <color indexed="8"/>
      <name val="Liberation Sans"/>
      <family val="2"/>
    </font>
    <font>
      <sz val="11"/>
      <color rgb="FF000000"/>
      <name val="Liberation Sans"/>
      <family val="2"/>
    </font>
    <font>
      <sz val="11"/>
      <color indexed="8"/>
      <name val="Liberation Sans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000000"/>
      <name val="Liberatio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/>
    <xf numFmtId="0" fontId="0" fillId="0" borderId="1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/>
    <xf numFmtId="44" fontId="1" fillId="0" borderId="0" xfId="2" applyFont="1"/>
    <xf numFmtId="44" fontId="0" fillId="0" borderId="0" xfId="2" applyFont="1" applyFill="1" applyBorder="1"/>
    <xf numFmtId="44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49" fontId="0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4" fontId="4" fillId="3" borderId="1" xfId="2" applyFont="1" applyFill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4" fontId="0" fillId="0" borderId="0" xfId="2" applyFont="1" applyAlignment="1">
      <alignment vertical="center"/>
    </xf>
    <xf numFmtId="44" fontId="0" fillId="0" borderId="1" xfId="2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44" fontId="0" fillId="0" borderId="0" xfId="2" applyFont="1"/>
    <xf numFmtId="0" fontId="2" fillId="2" borderId="6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44" fontId="0" fillId="3" borderId="1" xfId="2" applyFont="1" applyFill="1" applyBorder="1"/>
    <xf numFmtId="0" fontId="2" fillId="2" borderId="4" xfId="3" applyFont="1" applyFill="1" applyBorder="1" applyAlignment="1">
      <alignment horizontal="center" vertical="center" wrapText="1"/>
    </xf>
    <xf numFmtId="164" fontId="2" fillId="2" borderId="7" xfId="4" applyNumberFormat="1" applyFont="1" applyFill="1" applyBorder="1" applyAlignment="1">
      <alignment horizontal="center" vertical="center"/>
    </xf>
    <xf numFmtId="0" fontId="12" fillId="0" borderId="1" xfId="0" applyFont="1" applyBorder="1"/>
    <xf numFmtId="14" fontId="12" fillId="3" borderId="9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44" fontId="0" fillId="3" borderId="1" xfId="2" applyFont="1" applyFill="1" applyBorder="1" applyAlignment="1">
      <alignment horizontal="center"/>
    </xf>
    <xf numFmtId="44" fontId="12" fillId="4" borderId="1" xfId="2" applyFont="1" applyFill="1" applyBorder="1"/>
    <xf numFmtId="164" fontId="12" fillId="3" borderId="1" xfId="4" applyNumberFormat="1" applyFont="1" applyFill="1" applyBorder="1"/>
    <xf numFmtId="44" fontId="0" fillId="0" borderId="1" xfId="2" applyFont="1" applyFill="1" applyBorder="1" applyAlignment="1">
      <alignment horizontal="center"/>
    </xf>
    <xf numFmtId="44" fontId="2" fillId="2" borderId="6" xfId="3" applyNumberFormat="1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4" fontId="4" fillId="4" borderId="1" xfId="2" applyFont="1" applyFill="1" applyBorder="1"/>
    <xf numFmtId="0" fontId="13" fillId="3" borderId="0" xfId="0" applyFont="1" applyFill="1" applyBorder="1" applyAlignment="1">
      <alignment horizontal="center"/>
    </xf>
    <xf numFmtId="44" fontId="2" fillId="2" borderId="0" xfId="0" applyNumberFormat="1" applyFont="1" applyFill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9" fontId="16" fillId="3" borderId="1" xfId="1" applyNumberFormat="1" applyFont="1" applyFill="1" applyBorder="1" applyAlignment="1">
      <alignment horizontal="center"/>
    </xf>
    <xf numFmtId="49" fontId="4" fillId="3" borderId="1" xfId="1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4" fontId="1" fillId="0" borderId="0" xfId="2" applyFont="1" applyFill="1" applyBorder="1"/>
    <xf numFmtId="44" fontId="0" fillId="0" borderId="1" xfId="0" applyNumberFormat="1" applyFont="1" applyBorder="1"/>
    <xf numFmtId="0" fontId="2" fillId="2" borderId="1" xfId="0" applyFont="1" applyFill="1" applyBorder="1"/>
    <xf numFmtId="44" fontId="2" fillId="2" borderId="1" xfId="0" applyNumberFormat="1" applyFont="1" applyFill="1" applyBorder="1"/>
    <xf numFmtId="0" fontId="0" fillId="0" borderId="1" xfId="0" applyNumberFormat="1" applyFont="1" applyBorder="1" applyAlignment="1">
      <alignment horizontal="left"/>
    </xf>
    <xf numFmtId="49" fontId="0" fillId="3" borderId="7" xfId="0" applyNumberFormat="1" applyFont="1" applyFill="1" applyBorder="1" applyAlignment="1">
      <alignment horizontal="left"/>
    </xf>
    <xf numFmtId="49" fontId="0" fillId="3" borderId="9" xfId="0" applyNumberFormat="1" applyFont="1" applyFill="1" applyBorder="1" applyAlignment="1">
      <alignment horizontal="left"/>
    </xf>
    <xf numFmtId="44" fontId="15" fillId="2" borderId="4" xfId="2" applyFont="1" applyFill="1" applyBorder="1" applyAlignment="1">
      <alignment horizontal="center"/>
    </xf>
    <xf numFmtId="44" fontId="15" fillId="2" borderId="3" xfId="2" applyFont="1" applyFill="1" applyBorder="1" applyAlignment="1">
      <alignment horizontal="center"/>
    </xf>
    <xf numFmtId="44" fontId="15" fillId="2" borderId="2" xfId="2" applyFont="1" applyFill="1" applyBorder="1" applyAlignment="1">
      <alignment horizontal="center"/>
    </xf>
    <xf numFmtId="0" fontId="2" fillId="2" borderId="7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2" fillId="3" borderId="7" xfId="0" applyFont="1" applyFill="1" applyBorder="1" applyAlignment="1"/>
    <xf numFmtId="0" fontId="12" fillId="3" borderId="9" xfId="0" applyFont="1" applyFill="1" applyBorder="1" applyAlignment="1"/>
    <xf numFmtId="0" fontId="2" fillId="2" borderId="8" xfId="3" applyFont="1" applyFill="1" applyBorder="1" applyAlignment="1">
      <alignment horizontal="center" vertical="center"/>
    </xf>
  </cellXfs>
  <cellStyles count="5">
    <cellStyle name="Moeda" xfId="2" builtinId="4"/>
    <cellStyle name="Moeda 2" xf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962026</xdr:colOff>
      <xdr:row>0</xdr:row>
      <xdr:rowOff>104775</xdr:rowOff>
    </xdr:from>
    <xdr:to>
      <xdr:col>8</xdr:col>
      <xdr:colOff>904876</xdr:colOff>
      <xdr:row>2</xdr:row>
      <xdr:rowOff>116223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6" y="104775"/>
          <a:ext cx="1219200" cy="754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workbookViewId="0">
      <selection activeCell="D13" sqref="D13:E13"/>
    </sheetView>
  </sheetViews>
  <sheetFormatPr defaultColWidth="8.85546875" defaultRowHeight="20.25" customHeight="1" x14ac:dyDescent="0.25"/>
  <cols>
    <col min="1" max="1" width="21.7109375" style="21" customWidth="1"/>
    <col min="2" max="2" width="18" style="21" customWidth="1"/>
    <col min="3" max="3" width="19" style="21" customWidth="1"/>
    <col min="4" max="6" width="18" style="21" customWidth="1"/>
    <col min="7" max="7" width="14.140625" style="20" customWidth="1"/>
    <col min="8" max="8" width="19.140625" style="21" customWidth="1"/>
    <col min="9" max="9" width="15.5703125" style="21" customWidth="1"/>
    <col min="10" max="10" width="10.7109375" style="21" customWidth="1"/>
    <col min="11" max="11" width="20.28515625" style="21" customWidth="1"/>
    <col min="12" max="12" width="8.85546875" style="21"/>
    <col min="13" max="13" width="14.140625" style="21" customWidth="1"/>
    <col min="14" max="14" width="15.140625" style="22" customWidth="1"/>
    <col min="15" max="16384" width="8.85546875" style="21"/>
  </cols>
  <sheetData>
    <row r="1" spans="1:14" ht="38.25" customHeight="1" x14ac:dyDescent="0.35">
      <c r="A1" s="65" t="s">
        <v>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45"/>
      <c r="M1" s="45"/>
      <c r="N1" s="45"/>
    </row>
    <row r="2" spans="1:14" ht="20.25" customHeight="1" x14ac:dyDescent="0.25">
      <c r="A2" s="66" t="s">
        <v>56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45"/>
      <c r="M2" s="45"/>
      <c r="N2" s="45"/>
    </row>
    <row r="3" spans="1:14" ht="20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46"/>
      <c r="M3" s="46"/>
      <c r="N3" s="46"/>
    </row>
    <row r="4" spans="1:14" s="17" customFormat="1" ht="20.25" customHeight="1" x14ac:dyDescent="0.25">
      <c r="A4" s="10" t="s">
        <v>117</v>
      </c>
      <c r="B4" s="10" t="s">
        <v>57</v>
      </c>
      <c r="C4" s="11" t="s">
        <v>27</v>
      </c>
      <c r="D4" s="10" t="s">
        <v>12</v>
      </c>
      <c r="E4" s="10" t="s">
        <v>11</v>
      </c>
      <c r="F4" s="16"/>
      <c r="M4" s="18"/>
    </row>
    <row r="5" spans="1:14" ht="20.25" customHeight="1" x14ac:dyDescent="0.25">
      <c r="A5" s="54" t="s">
        <v>5</v>
      </c>
      <c r="B5" s="19">
        <v>12752.08</v>
      </c>
      <c r="C5" s="19">
        <v>0</v>
      </c>
      <c r="D5" s="19">
        <f>B5*0.8</f>
        <v>10201.664000000001</v>
      </c>
      <c r="E5" s="19">
        <f>B5*0.2</f>
        <v>2550.4160000000002</v>
      </c>
      <c r="F5" s="20"/>
      <c r="G5" s="21"/>
      <c r="M5" s="22"/>
      <c r="N5" s="21"/>
    </row>
    <row r="6" spans="1:14" ht="20.25" customHeight="1" x14ac:dyDescent="0.25">
      <c r="A6" s="4" t="s">
        <v>2</v>
      </c>
      <c r="B6" s="51">
        <f>D6+E6</f>
        <v>9470.58</v>
      </c>
      <c r="C6" s="51">
        <v>0</v>
      </c>
      <c r="D6" s="51">
        <f>H32</f>
        <v>6939.96</v>
      </c>
      <c r="E6" s="51">
        <f>H42</f>
        <v>2530.6200000000003</v>
      </c>
    </row>
    <row r="7" spans="1:14" ht="20.25" customHeight="1" x14ac:dyDescent="0.25">
      <c r="A7" s="52" t="s">
        <v>1</v>
      </c>
      <c r="B7" s="53">
        <f>B5-B6</f>
        <v>3281.5</v>
      </c>
      <c r="C7" s="52"/>
      <c r="D7" s="53">
        <f>D5-D6</f>
        <v>3261.7040000000006</v>
      </c>
      <c r="E7" s="53">
        <f>E5-E6</f>
        <v>19.795999999999822</v>
      </c>
    </row>
    <row r="8" spans="1:14" ht="20.25" customHeight="1" x14ac:dyDescent="0.25">
      <c r="C8" s="20"/>
      <c r="G8" s="21"/>
      <c r="N8" s="21"/>
    </row>
    <row r="9" spans="1:14" ht="20.25" customHeight="1" x14ac:dyDescent="0.25">
      <c r="A9" s="62" t="s">
        <v>58</v>
      </c>
      <c r="B9" s="62"/>
      <c r="C9" s="62"/>
      <c r="D9" s="62"/>
      <c r="E9" s="62"/>
      <c r="F9" s="62"/>
      <c r="G9" s="62"/>
      <c r="H9" s="62"/>
      <c r="N9" s="21"/>
    </row>
    <row r="10" spans="1:14" ht="20.25" customHeight="1" x14ac:dyDescent="0.25">
      <c r="A10" s="23" t="s">
        <v>39</v>
      </c>
      <c r="B10" s="60" t="s">
        <v>41</v>
      </c>
      <c r="C10" s="61"/>
      <c r="D10" s="60" t="s">
        <v>97</v>
      </c>
      <c r="E10" s="61"/>
      <c r="F10" s="24" t="s">
        <v>46</v>
      </c>
      <c r="G10" s="25" t="s">
        <v>3</v>
      </c>
      <c r="H10" s="25" t="s">
        <v>13</v>
      </c>
      <c r="J10" s="20"/>
      <c r="N10" s="21"/>
    </row>
    <row r="11" spans="1:14" ht="20.25" customHeight="1" x14ac:dyDescent="0.25">
      <c r="A11" s="13" t="s">
        <v>115</v>
      </c>
      <c r="B11" s="55" t="s">
        <v>82</v>
      </c>
      <c r="C11" s="56"/>
      <c r="D11" s="55" t="s">
        <v>99</v>
      </c>
      <c r="E11" s="56"/>
      <c r="F11" s="49" t="s">
        <v>64</v>
      </c>
      <c r="G11" s="47" t="s">
        <v>10</v>
      </c>
      <c r="H11" s="26">
        <v>265.5</v>
      </c>
      <c r="K11" s="20"/>
      <c r="N11" s="21"/>
    </row>
    <row r="12" spans="1:14" ht="20.25" customHeight="1" x14ac:dyDescent="0.25">
      <c r="A12" s="13" t="s">
        <v>115</v>
      </c>
      <c r="B12" s="55" t="s">
        <v>83</v>
      </c>
      <c r="C12" s="56"/>
      <c r="D12" s="55" t="s">
        <v>99</v>
      </c>
      <c r="E12" s="56"/>
      <c r="F12" s="49" t="s">
        <v>64</v>
      </c>
      <c r="G12" s="47" t="s">
        <v>9</v>
      </c>
      <c r="H12" s="26">
        <v>265.5</v>
      </c>
      <c r="K12" s="20"/>
      <c r="N12" s="21"/>
    </row>
    <row r="13" spans="1:14" ht="20.25" customHeight="1" x14ac:dyDescent="0.25">
      <c r="A13" s="13" t="s">
        <v>115</v>
      </c>
      <c r="B13" s="55" t="s">
        <v>59</v>
      </c>
      <c r="C13" s="56"/>
      <c r="D13" s="55" t="s">
        <v>99</v>
      </c>
      <c r="E13" s="56"/>
      <c r="F13" s="49" t="s">
        <v>64</v>
      </c>
      <c r="G13" s="47" t="s">
        <v>8</v>
      </c>
      <c r="H13" s="26">
        <v>265.5</v>
      </c>
      <c r="K13" s="20"/>
      <c r="N13" s="21"/>
    </row>
    <row r="14" spans="1:14" ht="20.25" customHeight="1" x14ac:dyDescent="0.25">
      <c r="A14" s="13" t="s">
        <v>115</v>
      </c>
      <c r="B14" s="55" t="s">
        <v>84</v>
      </c>
      <c r="C14" s="56"/>
      <c r="D14" s="55" t="s">
        <v>99</v>
      </c>
      <c r="E14" s="56"/>
      <c r="F14" s="49" t="s">
        <v>78</v>
      </c>
      <c r="G14" s="47" t="s">
        <v>7</v>
      </c>
      <c r="H14" s="26">
        <v>223.86</v>
      </c>
      <c r="K14" s="20"/>
      <c r="N14" s="21"/>
    </row>
    <row r="15" spans="1:14" ht="20.25" customHeight="1" x14ac:dyDescent="0.25">
      <c r="A15" s="13" t="s">
        <v>115</v>
      </c>
      <c r="B15" s="55" t="s">
        <v>77</v>
      </c>
      <c r="C15" s="56"/>
      <c r="D15" s="55" t="s">
        <v>99</v>
      </c>
      <c r="E15" s="56"/>
      <c r="F15" s="49" t="s">
        <v>78</v>
      </c>
      <c r="G15" s="47" t="s">
        <v>4</v>
      </c>
      <c r="H15" s="26">
        <v>223.86</v>
      </c>
      <c r="K15" s="20"/>
      <c r="N15" s="5"/>
    </row>
    <row r="16" spans="1:14" ht="20.25" customHeight="1" x14ac:dyDescent="0.25">
      <c r="A16" s="13" t="s">
        <v>115</v>
      </c>
      <c r="B16" s="55" t="s">
        <v>60</v>
      </c>
      <c r="C16" s="56"/>
      <c r="D16" s="55" t="s">
        <v>99</v>
      </c>
      <c r="E16" s="56"/>
      <c r="F16" s="49" t="s">
        <v>63</v>
      </c>
      <c r="G16" s="47" t="s">
        <v>6</v>
      </c>
      <c r="H16" s="26">
        <v>265.5</v>
      </c>
      <c r="K16" s="20"/>
      <c r="N16" s="5"/>
    </row>
    <row r="17" spans="1:18" ht="20.25" customHeight="1" x14ac:dyDescent="0.25">
      <c r="A17" s="14" t="s">
        <v>113</v>
      </c>
      <c r="B17" s="55" t="s">
        <v>61</v>
      </c>
      <c r="C17" s="56"/>
      <c r="D17" s="55" t="s">
        <v>100</v>
      </c>
      <c r="E17" s="56"/>
      <c r="F17" s="49" t="s">
        <v>62</v>
      </c>
      <c r="G17" s="47" t="s">
        <v>14</v>
      </c>
      <c r="H17" s="26">
        <v>442.5</v>
      </c>
      <c r="K17" s="20"/>
      <c r="N17" s="5"/>
    </row>
    <row r="18" spans="1:18" ht="20.25" customHeight="1" x14ac:dyDescent="0.25">
      <c r="A18" s="14" t="s">
        <v>113</v>
      </c>
      <c r="B18" s="55" t="s">
        <v>65</v>
      </c>
      <c r="C18" s="56"/>
      <c r="D18" s="55" t="s">
        <v>101</v>
      </c>
      <c r="E18" s="56"/>
      <c r="F18" s="49" t="s">
        <v>66</v>
      </c>
      <c r="G18" s="47" t="s">
        <v>15</v>
      </c>
      <c r="H18" s="26">
        <v>88.5</v>
      </c>
      <c r="I18" s="9"/>
      <c r="K18" s="20"/>
      <c r="N18" s="5"/>
    </row>
    <row r="19" spans="1:18" ht="20.25" customHeight="1" x14ac:dyDescent="0.25">
      <c r="A19" s="13" t="s">
        <v>116</v>
      </c>
      <c r="B19" s="55" t="s">
        <v>67</v>
      </c>
      <c r="C19" s="56"/>
      <c r="D19" s="55" t="s">
        <v>102</v>
      </c>
      <c r="E19" s="56"/>
      <c r="F19" s="49" t="s">
        <v>68</v>
      </c>
      <c r="G19" s="47" t="s">
        <v>17</v>
      </c>
      <c r="H19" s="26">
        <v>442.5</v>
      </c>
      <c r="K19" s="20"/>
      <c r="N19" s="21"/>
    </row>
    <row r="20" spans="1:18" ht="20.25" customHeight="1" x14ac:dyDescent="0.25">
      <c r="A20" s="13" t="s">
        <v>96</v>
      </c>
      <c r="B20" s="55" t="s">
        <v>85</v>
      </c>
      <c r="C20" s="56"/>
      <c r="D20" s="55" t="s">
        <v>98</v>
      </c>
      <c r="E20" s="56"/>
      <c r="F20" s="49" t="s">
        <v>88</v>
      </c>
      <c r="G20" s="47" t="s">
        <v>16</v>
      </c>
      <c r="H20" s="26">
        <v>854.37</v>
      </c>
      <c r="I20" s="9"/>
      <c r="K20" s="20"/>
      <c r="N20" s="21"/>
    </row>
    <row r="21" spans="1:18" ht="20.25" customHeight="1" x14ac:dyDescent="0.25">
      <c r="A21" s="14" t="s">
        <v>114</v>
      </c>
      <c r="B21" s="55" t="s">
        <v>73</v>
      </c>
      <c r="C21" s="56"/>
      <c r="D21" s="55" t="s">
        <v>103</v>
      </c>
      <c r="E21" s="56"/>
      <c r="F21" s="49" t="s">
        <v>74</v>
      </c>
      <c r="G21" s="47" t="s">
        <v>25</v>
      </c>
      <c r="H21" s="26">
        <v>442.5</v>
      </c>
      <c r="K21" s="20"/>
      <c r="N21" s="21"/>
    </row>
    <row r="22" spans="1:18" ht="20.25" customHeight="1" x14ac:dyDescent="0.25">
      <c r="A22" s="14" t="s">
        <v>114</v>
      </c>
      <c r="B22" s="55" t="s">
        <v>86</v>
      </c>
      <c r="C22" s="56"/>
      <c r="D22" s="55" t="s">
        <v>103</v>
      </c>
      <c r="E22" s="56"/>
      <c r="F22" s="49" t="s">
        <v>87</v>
      </c>
      <c r="G22" s="47" t="s">
        <v>23</v>
      </c>
      <c r="H22" s="26">
        <v>67.680000000000007</v>
      </c>
      <c r="K22" s="20"/>
      <c r="N22" s="21"/>
      <c r="Q22" s="9"/>
      <c r="R22" s="22"/>
    </row>
    <row r="23" spans="1:18" ht="20.25" customHeight="1" x14ac:dyDescent="0.25">
      <c r="A23" s="14" t="s">
        <v>114</v>
      </c>
      <c r="B23" s="55" t="s">
        <v>80</v>
      </c>
      <c r="C23" s="56"/>
      <c r="D23" s="55" t="s">
        <v>103</v>
      </c>
      <c r="E23" s="56"/>
      <c r="F23" s="40" t="s">
        <v>81</v>
      </c>
      <c r="G23" s="48" t="s">
        <v>24</v>
      </c>
      <c r="H23" s="15">
        <v>184.02</v>
      </c>
      <c r="K23" s="20"/>
      <c r="N23" s="21"/>
      <c r="Q23" s="9"/>
      <c r="R23" s="22"/>
    </row>
    <row r="24" spans="1:18" ht="20.25" customHeight="1" x14ac:dyDescent="0.25">
      <c r="A24" s="14" t="s">
        <v>113</v>
      </c>
      <c r="B24" s="55" t="s">
        <v>69</v>
      </c>
      <c r="C24" s="56"/>
      <c r="D24" s="55" t="s">
        <v>101</v>
      </c>
      <c r="E24" s="56"/>
      <c r="F24" s="40" t="s">
        <v>70</v>
      </c>
      <c r="G24" s="48" t="s">
        <v>20</v>
      </c>
      <c r="H24" s="15">
        <v>88.5</v>
      </c>
      <c r="K24" s="20"/>
      <c r="N24" s="21"/>
      <c r="Q24" s="9"/>
      <c r="R24" s="22"/>
    </row>
    <row r="25" spans="1:18" ht="20.25" customHeight="1" x14ac:dyDescent="0.25">
      <c r="A25" s="14" t="s">
        <v>111</v>
      </c>
      <c r="B25" s="55" t="s">
        <v>79</v>
      </c>
      <c r="C25" s="56"/>
      <c r="D25" s="55" t="s">
        <v>104</v>
      </c>
      <c r="E25" s="56"/>
      <c r="F25" s="40" t="s">
        <v>72</v>
      </c>
      <c r="G25" s="48" t="s">
        <v>21</v>
      </c>
      <c r="H25" s="15">
        <v>223.86</v>
      </c>
      <c r="K25" s="20"/>
      <c r="N25" s="21"/>
      <c r="Q25" s="22"/>
      <c r="R25" s="8"/>
    </row>
    <row r="26" spans="1:18" ht="20.25" customHeight="1" x14ac:dyDescent="0.25">
      <c r="A26" s="14" t="s">
        <v>111</v>
      </c>
      <c r="B26" s="55" t="s">
        <v>71</v>
      </c>
      <c r="C26" s="56"/>
      <c r="D26" s="55" t="s">
        <v>104</v>
      </c>
      <c r="E26" s="56"/>
      <c r="F26" s="40" t="s">
        <v>72</v>
      </c>
      <c r="G26" s="48" t="s">
        <v>22</v>
      </c>
      <c r="H26" s="15">
        <v>265.5</v>
      </c>
      <c r="I26" s="9"/>
      <c r="J26" s="9"/>
      <c r="K26" s="20"/>
      <c r="N26" s="21"/>
      <c r="O26" s="22"/>
      <c r="Q26" s="9"/>
      <c r="R26" s="8"/>
    </row>
    <row r="27" spans="1:18" ht="20.25" customHeight="1" x14ac:dyDescent="0.25">
      <c r="A27" s="14" t="s">
        <v>112</v>
      </c>
      <c r="B27" s="55" t="s">
        <v>75</v>
      </c>
      <c r="C27" s="56"/>
      <c r="D27" s="55" t="s">
        <v>105</v>
      </c>
      <c r="E27" s="56"/>
      <c r="F27" s="40" t="s">
        <v>76</v>
      </c>
      <c r="G27" s="48" t="s">
        <v>26</v>
      </c>
      <c r="H27" s="15">
        <v>265.5</v>
      </c>
      <c r="I27" s="9"/>
      <c r="K27" s="20"/>
      <c r="N27" s="21"/>
      <c r="O27" s="22"/>
      <c r="Q27" s="9"/>
      <c r="R27" s="8"/>
    </row>
    <row r="28" spans="1:18" ht="20.25" customHeight="1" x14ac:dyDescent="0.25">
      <c r="A28" s="13" t="s">
        <v>90</v>
      </c>
      <c r="B28" s="55" t="s">
        <v>29</v>
      </c>
      <c r="C28" s="56"/>
      <c r="D28" s="55" t="s">
        <v>106</v>
      </c>
      <c r="E28" s="56"/>
      <c r="F28" s="49" t="s">
        <v>89</v>
      </c>
      <c r="G28" s="47" t="s">
        <v>19</v>
      </c>
      <c r="H28" s="26">
        <v>660.12</v>
      </c>
      <c r="I28" s="9"/>
      <c r="K28" s="20"/>
      <c r="N28" s="21"/>
      <c r="O28" s="22"/>
      <c r="Q28" s="9"/>
      <c r="R28" s="8"/>
    </row>
    <row r="29" spans="1:18" ht="20.25" customHeight="1" x14ac:dyDescent="0.25">
      <c r="A29" s="13" t="s">
        <v>54</v>
      </c>
      <c r="B29" s="55" t="s">
        <v>30</v>
      </c>
      <c r="C29" s="56" t="s">
        <v>30</v>
      </c>
      <c r="D29" s="55" t="s">
        <v>107</v>
      </c>
      <c r="E29" s="56"/>
      <c r="F29" s="49" t="s">
        <v>91</v>
      </c>
      <c r="G29" s="47" t="s">
        <v>31</v>
      </c>
      <c r="H29" s="26">
        <v>67.680000000000007</v>
      </c>
      <c r="I29" s="9"/>
      <c r="K29" s="20"/>
      <c r="N29" s="21"/>
      <c r="O29" s="22"/>
      <c r="Q29" s="9"/>
      <c r="R29" s="8"/>
    </row>
    <row r="30" spans="1:18" ht="20.25" customHeight="1" x14ac:dyDescent="0.25">
      <c r="A30" s="13" t="s">
        <v>93</v>
      </c>
      <c r="B30" s="55" t="s">
        <v>32</v>
      </c>
      <c r="C30" s="56" t="s">
        <v>32</v>
      </c>
      <c r="D30" s="55" t="s">
        <v>108</v>
      </c>
      <c r="E30" s="56"/>
      <c r="F30" s="49" t="s">
        <v>92</v>
      </c>
      <c r="G30" s="47" t="s">
        <v>33</v>
      </c>
      <c r="H30" s="26">
        <v>468.54</v>
      </c>
      <c r="I30" s="9"/>
      <c r="K30" s="20"/>
      <c r="N30" s="21"/>
      <c r="O30" s="22"/>
      <c r="Q30" s="9"/>
      <c r="R30" s="8"/>
    </row>
    <row r="31" spans="1:18" ht="20.25" customHeight="1" x14ac:dyDescent="0.25">
      <c r="A31" s="13" t="s">
        <v>94</v>
      </c>
      <c r="B31" s="55" t="s">
        <v>28</v>
      </c>
      <c r="C31" s="56" t="s">
        <v>28</v>
      </c>
      <c r="D31" s="55" t="s">
        <v>109</v>
      </c>
      <c r="E31" s="56"/>
      <c r="F31" s="49" t="s">
        <v>95</v>
      </c>
      <c r="G31" s="47" t="s">
        <v>38</v>
      </c>
      <c r="H31" s="26">
        <v>868.47</v>
      </c>
      <c r="I31" s="9"/>
      <c r="K31" s="20"/>
      <c r="N31" s="21"/>
      <c r="O31" s="22"/>
      <c r="Q31" s="9"/>
      <c r="R31" s="8"/>
    </row>
    <row r="32" spans="1:18" s="1" customFormat="1" ht="20.25" customHeight="1" x14ac:dyDescent="0.25">
      <c r="A32" s="57" t="s">
        <v>0</v>
      </c>
      <c r="B32" s="58"/>
      <c r="C32" s="58"/>
      <c r="D32" s="58"/>
      <c r="E32" s="58"/>
      <c r="F32" s="58"/>
      <c r="G32" s="59"/>
      <c r="H32" s="44">
        <f>SUM(H11:H31)</f>
        <v>6939.96</v>
      </c>
      <c r="I32" s="2"/>
      <c r="M32" s="7"/>
      <c r="O32" s="3"/>
      <c r="P32" s="50"/>
    </row>
    <row r="33" spans="1:14" ht="20.25" customHeight="1" x14ac:dyDescent="0.25">
      <c r="E33" s="9"/>
      <c r="K33" s="22"/>
      <c r="M33" s="9"/>
      <c r="N33" s="8"/>
    </row>
    <row r="34" spans="1:14" ht="33.75" customHeight="1" x14ac:dyDescent="0.25">
      <c r="A34" s="62" t="s">
        <v>40</v>
      </c>
      <c r="B34" s="62"/>
      <c r="C34" s="62"/>
      <c r="D34" s="62"/>
      <c r="E34" s="62"/>
      <c r="F34" s="62"/>
      <c r="G34" s="62"/>
      <c r="H34" s="62"/>
      <c r="I34" s="9"/>
      <c r="J34" s="22"/>
      <c r="N34" s="21"/>
    </row>
    <row r="35" spans="1:14" ht="33.75" customHeight="1" x14ac:dyDescent="0.25">
      <c r="A35" s="23" t="s">
        <v>39</v>
      </c>
      <c r="B35" s="60" t="s">
        <v>41</v>
      </c>
      <c r="C35" s="61"/>
      <c r="D35" s="24" t="s">
        <v>46</v>
      </c>
      <c r="E35" s="25" t="s">
        <v>3</v>
      </c>
      <c r="F35" s="25" t="s">
        <v>42</v>
      </c>
      <c r="G35" s="27" t="s">
        <v>43</v>
      </c>
      <c r="H35" s="28" t="s">
        <v>50</v>
      </c>
      <c r="J35" s="9"/>
      <c r="K35" s="22"/>
      <c r="N35" s="21"/>
    </row>
    <row r="36" spans="1:14" ht="20.25" customHeight="1" x14ac:dyDescent="0.25">
      <c r="A36" s="29" t="s">
        <v>44</v>
      </c>
      <c r="B36" s="68" t="s">
        <v>45</v>
      </c>
      <c r="C36" s="69"/>
      <c r="D36" s="30">
        <v>43508</v>
      </c>
      <c r="E36" s="31" t="s">
        <v>18</v>
      </c>
      <c r="F36" s="32">
        <f>342.93+345</f>
        <v>687.93000000000006</v>
      </c>
      <c r="G36" s="33">
        <f>50+35</f>
        <v>85</v>
      </c>
      <c r="H36" s="34">
        <f>F36+G36</f>
        <v>772.93000000000006</v>
      </c>
      <c r="J36" s="9"/>
      <c r="K36" s="22"/>
      <c r="N36" s="21"/>
    </row>
    <row r="37" spans="1:14" ht="20.25" customHeight="1" x14ac:dyDescent="0.25">
      <c r="A37" s="29" t="s">
        <v>47</v>
      </c>
      <c r="B37" s="68" t="s">
        <v>45</v>
      </c>
      <c r="C37" s="69"/>
      <c r="D37" s="30">
        <v>43509</v>
      </c>
      <c r="E37" s="31" t="s">
        <v>18</v>
      </c>
      <c r="F37" s="32">
        <f>19.32+20.01+22.08</f>
        <v>61.41</v>
      </c>
      <c r="G37" s="33">
        <v>0</v>
      </c>
      <c r="H37" s="34">
        <f t="shared" ref="H37:H42" si="0">F37+G37</f>
        <v>61.41</v>
      </c>
      <c r="J37" s="9"/>
      <c r="K37" s="22"/>
      <c r="N37" s="21"/>
    </row>
    <row r="38" spans="1:14" ht="20.25" customHeight="1" x14ac:dyDescent="0.25">
      <c r="A38" s="29" t="s">
        <v>48</v>
      </c>
      <c r="B38" s="68" t="s">
        <v>45</v>
      </c>
      <c r="C38" s="69"/>
      <c r="D38" s="30">
        <v>43557</v>
      </c>
      <c r="E38" s="31" t="s">
        <v>18</v>
      </c>
      <c r="F38" s="32">
        <f>351.21+20.01+20.01+20.01+276.69</f>
        <v>687.93</v>
      </c>
      <c r="G38" s="33">
        <f>25+25</f>
        <v>50</v>
      </c>
      <c r="H38" s="34">
        <f t="shared" si="0"/>
        <v>737.93</v>
      </c>
      <c r="J38" s="9"/>
      <c r="K38" s="22"/>
      <c r="N38" s="21"/>
    </row>
    <row r="39" spans="1:14" ht="20.25" customHeight="1" x14ac:dyDescent="0.25">
      <c r="A39" s="29" t="s">
        <v>49</v>
      </c>
      <c r="B39" s="68" t="s">
        <v>51</v>
      </c>
      <c r="C39" s="69"/>
      <c r="D39" s="30">
        <v>43713</v>
      </c>
      <c r="E39" s="31" t="s">
        <v>18</v>
      </c>
      <c r="F39" s="32">
        <f>25.28+25.28</f>
        <v>50.56</v>
      </c>
      <c r="G39" s="33">
        <v>0</v>
      </c>
      <c r="H39" s="34">
        <f t="shared" si="0"/>
        <v>50.56</v>
      </c>
      <c r="J39" s="9"/>
      <c r="K39" s="22"/>
      <c r="N39" s="21"/>
    </row>
    <row r="40" spans="1:14" ht="20.25" customHeight="1" x14ac:dyDescent="0.25">
      <c r="A40" s="29" t="s">
        <v>52</v>
      </c>
      <c r="B40" s="68" t="s">
        <v>53</v>
      </c>
      <c r="C40" s="69"/>
      <c r="D40" s="30">
        <v>43740</v>
      </c>
      <c r="E40" s="31" t="s">
        <v>18</v>
      </c>
      <c r="F40" s="35">
        <f>210.81+169.06+189.6</f>
        <v>569.47</v>
      </c>
      <c r="G40" s="33">
        <f>17.5+17.5+17.5</f>
        <v>52.5</v>
      </c>
      <c r="H40" s="34">
        <f t="shared" si="0"/>
        <v>621.97</v>
      </c>
      <c r="J40" s="9"/>
      <c r="K40" s="22"/>
      <c r="N40" s="21"/>
    </row>
    <row r="41" spans="1:14" ht="20.25" customHeight="1" x14ac:dyDescent="0.25">
      <c r="A41" s="29" t="s">
        <v>54</v>
      </c>
      <c r="B41" s="68" t="s">
        <v>30</v>
      </c>
      <c r="C41" s="69"/>
      <c r="D41" s="30">
        <v>43781</v>
      </c>
      <c r="E41" s="31" t="s">
        <v>31</v>
      </c>
      <c r="F41" s="35">
        <v>260.82</v>
      </c>
      <c r="G41" s="33">
        <v>25</v>
      </c>
      <c r="H41" s="34">
        <f t="shared" si="0"/>
        <v>285.82</v>
      </c>
      <c r="J41" s="9"/>
      <c r="K41" s="22"/>
      <c r="N41" s="21"/>
    </row>
    <row r="42" spans="1:14" ht="20.25" customHeight="1" x14ac:dyDescent="0.25">
      <c r="A42" s="70" t="s">
        <v>0</v>
      </c>
      <c r="B42" s="70"/>
      <c r="C42" s="70"/>
      <c r="D42" s="70"/>
      <c r="E42" s="61"/>
      <c r="F42" s="36">
        <f>SUM(F36:F41)</f>
        <v>2318.1200000000003</v>
      </c>
      <c r="G42" s="36">
        <f>SUM(G36:G41)</f>
        <v>212.5</v>
      </c>
      <c r="H42" s="37">
        <f t="shared" si="0"/>
        <v>2530.6200000000003</v>
      </c>
      <c r="J42" s="9"/>
      <c r="K42" s="22"/>
      <c r="N42" s="21"/>
    </row>
    <row r="43" spans="1:14" ht="20.25" customHeight="1" x14ac:dyDescent="0.25">
      <c r="F43" s="6"/>
      <c r="H43" s="9"/>
      <c r="K43" s="22"/>
      <c r="M43" s="9"/>
    </row>
    <row r="44" spans="1:14" ht="20.25" customHeight="1" x14ac:dyDescent="0.25">
      <c r="F44" s="6"/>
      <c r="H44" s="9"/>
      <c r="K44" s="22"/>
      <c r="M44" s="9"/>
    </row>
    <row r="45" spans="1:14" ht="20.25" customHeight="1" x14ac:dyDescent="0.25">
      <c r="A45" s="63" t="s">
        <v>34</v>
      </c>
      <c r="B45" s="64"/>
      <c r="C45" s="64"/>
      <c r="D45" s="64"/>
      <c r="E45" s="64"/>
      <c r="F45" s="64"/>
      <c r="K45" s="9"/>
      <c r="M45" s="9"/>
    </row>
    <row r="46" spans="1:14" ht="20.25" customHeight="1" x14ac:dyDescent="0.25">
      <c r="A46" s="38" t="s">
        <v>110</v>
      </c>
      <c r="B46" s="39" t="s">
        <v>35</v>
      </c>
      <c r="C46" s="39" t="s">
        <v>109</v>
      </c>
      <c r="D46" s="40" t="s">
        <v>36</v>
      </c>
      <c r="E46" s="41" t="s">
        <v>37</v>
      </c>
      <c r="F46" s="42">
        <v>514.82000000000005</v>
      </c>
      <c r="M46" s="9"/>
    </row>
    <row r="47" spans="1:14" ht="20.25" customHeight="1" x14ac:dyDescent="0.25">
      <c r="D47" s="43"/>
      <c r="E47" s="12" t="s">
        <v>0</v>
      </c>
      <c r="F47" s="44">
        <f>SUM(F46)</f>
        <v>514.82000000000005</v>
      </c>
    </row>
    <row r="48" spans="1:14" ht="20.25" customHeight="1" x14ac:dyDescent="0.25">
      <c r="I48" s="9"/>
    </row>
    <row r="49" spans="9:13" ht="20.25" customHeight="1" x14ac:dyDescent="0.25">
      <c r="M49" s="9"/>
    </row>
    <row r="58" spans="9:13" ht="20.25" customHeight="1" x14ac:dyDescent="0.25">
      <c r="I58" s="9"/>
    </row>
  </sheetData>
  <sheetProtection algorithmName="SHA-512" hashValue="vxo9WKooFH5aYeUYtKRh7ZyLLoCAgg5M0Yc+fjrKHEEBiJ+UaaC89e2UKVZLbC1DVCm0dtZqARtp8OwXVK5F5A==" saltValue="T9Cjwm8znoTtafOi7fdRDg==" spinCount="100000" sheet="1" objects="1" scenarios="1"/>
  <mergeCells count="59">
    <mergeCell ref="A1:K1"/>
    <mergeCell ref="A2:K2"/>
    <mergeCell ref="A3:K3"/>
    <mergeCell ref="A34:H34"/>
    <mergeCell ref="B40:C40"/>
    <mergeCell ref="B35:C35"/>
    <mergeCell ref="B36:C36"/>
    <mergeCell ref="B37:C37"/>
    <mergeCell ref="B38:C38"/>
    <mergeCell ref="B39:C39"/>
    <mergeCell ref="B14:C14"/>
    <mergeCell ref="B15:C15"/>
    <mergeCell ref="B16:C16"/>
    <mergeCell ref="B17:C17"/>
    <mergeCell ref="A45:F45"/>
    <mergeCell ref="B41:C41"/>
    <mergeCell ref="A42:E42"/>
    <mergeCell ref="A9:H9"/>
    <mergeCell ref="B10:C10"/>
    <mergeCell ref="B11:C11"/>
    <mergeCell ref="B12:C12"/>
    <mergeCell ref="B13:C13"/>
    <mergeCell ref="B18:C18"/>
    <mergeCell ref="B19:C19"/>
    <mergeCell ref="B20:C20"/>
    <mergeCell ref="B21:C21"/>
    <mergeCell ref="B22:C22"/>
    <mergeCell ref="D20:E20"/>
    <mergeCell ref="B23:C23"/>
    <mergeCell ref="B24:C24"/>
    <mergeCell ref="B25:C25"/>
    <mergeCell ref="B26:C26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21:E21"/>
    <mergeCell ref="D22:E22"/>
    <mergeCell ref="D23:E23"/>
    <mergeCell ref="D24:E24"/>
    <mergeCell ref="D25:E25"/>
    <mergeCell ref="D31:E31"/>
    <mergeCell ref="A32:G32"/>
    <mergeCell ref="D26:E26"/>
    <mergeCell ref="D27:E27"/>
    <mergeCell ref="D28:E28"/>
    <mergeCell ref="D29:E29"/>
    <mergeCell ref="D30:E30"/>
    <mergeCell ref="B28:C28"/>
    <mergeCell ref="B29:C29"/>
    <mergeCell ref="B30:C30"/>
    <mergeCell ref="B31:C31"/>
    <mergeCell ref="B27:C27"/>
  </mergeCells>
  <pageMargins left="0.25" right="0.25" top="0.75" bottom="0.75" header="0.3" footer="0.3"/>
  <pageSetup paperSize="9" scale="62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2019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cp:lastPrinted>2019-08-21T18:27:56Z</cp:lastPrinted>
  <dcterms:created xsi:type="dcterms:W3CDTF">2019-06-04T09:55:03Z</dcterms:created>
  <dcterms:modified xsi:type="dcterms:W3CDTF">2020-02-06T14:31:46Z</dcterms:modified>
</cp:coreProperties>
</file>