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ontrole Orçamentário\Compras\2017-2018\Equipamentos\"/>
    </mc:Choice>
  </mc:AlternateContent>
  <bookViews>
    <workbookView xWindow="0" yWindow="0" windowWidth="28800" windowHeight="11850"/>
  </bookViews>
  <sheets>
    <sheet name="Equipamentos 2017-2018" sheetId="2" r:id="rId1"/>
  </sheets>
  <calcPr calcId="162913"/>
</workbook>
</file>

<file path=xl/calcChain.xml><?xml version="1.0" encoding="utf-8"?>
<calcChain xmlns="http://schemas.openxmlformats.org/spreadsheetml/2006/main">
  <c r="K21" i="2" l="1"/>
  <c r="J21" i="2"/>
  <c r="Q20" i="2" l="1"/>
  <c r="K20" i="2"/>
  <c r="K47" i="2" s="1"/>
  <c r="J20" i="2"/>
  <c r="J47" i="2" s="1"/>
  <c r="S34" i="2" l="1"/>
  <c r="S32" i="2"/>
  <c r="M24" i="2" l="1"/>
  <c r="M23" i="2"/>
  <c r="M22" i="2"/>
  <c r="M19" i="2"/>
  <c r="M18" i="2"/>
  <c r="M17" i="2"/>
  <c r="M16" i="2"/>
  <c r="M15" i="2"/>
  <c r="M14" i="2"/>
  <c r="M13" i="2"/>
  <c r="M12" i="2"/>
  <c r="M11" i="2"/>
  <c r="M10" i="2"/>
  <c r="M9" i="2"/>
  <c r="M8" i="2"/>
  <c r="M7" i="2"/>
  <c r="M6" i="2"/>
  <c r="K24" i="2"/>
  <c r="K23" i="2"/>
  <c r="K22" i="2"/>
  <c r="K19" i="2"/>
  <c r="K46" i="2" s="1"/>
  <c r="K18" i="2"/>
  <c r="K45" i="2" s="1"/>
  <c r="K17" i="2"/>
  <c r="K16" i="2"/>
  <c r="K48" i="2" s="1"/>
  <c r="K15" i="2"/>
  <c r="K14" i="2"/>
  <c r="K44" i="2" s="1"/>
  <c r="K13" i="2"/>
  <c r="K12" i="2"/>
  <c r="K11" i="2"/>
  <c r="K43" i="2" s="1"/>
  <c r="K10" i="2"/>
  <c r="K9" i="2"/>
  <c r="K42" i="2" s="1"/>
  <c r="K8" i="2"/>
  <c r="K41" i="2" s="1"/>
  <c r="K7" i="2"/>
  <c r="K40" i="2" s="1"/>
  <c r="K6" i="2"/>
  <c r="J22" i="2"/>
  <c r="J24" i="2"/>
  <c r="J23" i="2"/>
  <c r="J19" i="2"/>
  <c r="J46" i="2" s="1"/>
  <c r="J18" i="2"/>
  <c r="J45" i="2" s="1"/>
  <c r="J17" i="2"/>
  <c r="J16" i="2"/>
  <c r="J48" i="2" s="1"/>
  <c r="J15" i="2"/>
  <c r="J14" i="2"/>
  <c r="J44" i="2" s="1"/>
  <c r="J13" i="2"/>
  <c r="J12" i="2"/>
  <c r="J11" i="2"/>
  <c r="J43" i="2" s="1"/>
  <c r="J10" i="2"/>
  <c r="J9" i="2"/>
  <c r="J42" i="2" s="1"/>
  <c r="J8" i="2"/>
  <c r="J41" i="2" s="1"/>
  <c r="J7" i="2"/>
  <c r="J40" i="2" s="1"/>
  <c r="J6" i="2"/>
  <c r="R25" i="2"/>
  <c r="S25" i="2"/>
  <c r="R41" i="2" l="1"/>
  <c r="S41" i="2"/>
  <c r="K25" i="2"/>
  <c r="M30" i="2" s="1"/>
  <c r="J39" i="2"/>
  <c r="J49" i="2" s="1"/>
  <c r="K39" i="2"/>
  <c r="K49" i="2" s="1"/>
  <c r="R40" i="2"/>
  <c r="S40" i="2"/>
  <c r="R34" i="2"/>
  <c r="T34" i="2" s="1"/>
  <c r="R33" i="2"/>
  <c r="R32" i="2"/>
  <c r="T32" i="2" s="1"/>
  <c r="M25" i="2"/>
  <c r="M31" i="2" s="1"/>
  <c r="Q25" i="2"/>
  <c r="S33" i="2"/>
  <c r="S35" i="2" s="1"/>
  <c r="J25" i="2"/>
  <c r="K30" i="2" s="1"/>
  <c r="T33" i="2" l="1"/>
  <c r="T35" i="2" s="1"/>
  <c r="S42" i="2"/>
  <c r="R42" i="2"/>
  <c r="K32" i="2"/>
  <c r="M32" i="2"/>
  <c r="M33" i="2" s="1"/>
  <c r="K31" i="2"/>
  <c r="R35" i="2"/>
  <c r="K33" i="2" l="1"/>
</calcChain>
</file>

<file path=xl/sharedStrings.xml><?xml version="1.0" encoding="utf-8"?>
<sst xmlns="http://schemas.openxmlformats.org/spreadsheetml/2006/main" count="159" uniqueCount="77">
  <si>
    <t>SIGE</t>
  </si>
  <si>
    <t>DESCRIÇÃO</t>
  </si>
  <si>
    <t>UN</t>
  </si>
  <si>
    <t>QTD.</t>
  </si>
  <si>
    <t>Equipe 1</t>
  </si>
  <si>
    <t>Equipe 2</t>
  </si>
  <si>
    <t>Equipe 3</t>
  </si>
  <si>
    <t>R$ Unit.</t>
  </si>
  <si>
    <t>R$ total</t>
  </si>
  <si>
    <t>Total</t>
  </si>
  <si>
    <t>LEGENDA</t>
  </si>
  <si>
    <t>Itens Frustrados - cancelados na aceitação ou sem proposta válida</t>
  </si>
  <si>
    <t>Empresa impedida de contrartar com o poder público</t>
  </si>
  <si>
    <t>Registro de preço - Não empenhado, quantidade suficiente em estoque</t>
  </si>
  <si>
    <t>Itens empenhados - aguardando entrega</t>
  </si>
  <si>
    <t>Empenho</t>
  </si>
  <si>
    <t xml:space="preserve">Itens sem valor de referência </t>
  </si>
  <si>
    <t>I</t>
  </si>
  <si>
    <t>II</t>
  </si>
  <si>
    <t>III</t>
  </si>
  <si>
    <t>Prioridade I</t>
  </si>
  <si>
    <t>Solicitantes</t>
  </si>
  <si>
    <t>Itens aceitos e apontados como sendo pesquisa - não serão empenhados</t>
  </si>
  <si>
    <t>Instituto de Ciência e Tecnologia - ICT</t>
  </si>
  <si>
    <t>Balança eletrônica de precisão, com microprocessador, tara subtrativa, mostrador digital de cristal líquido, indicador de estabilidade de leitura e capacidade já utilizada; unidades de medida: g, kg, gr, dwt, oz, ozt, ct e lb, temperatura de operação de 10°C a 40°C, tensão 110V, freqüência 60Hz, saída RS232C, carga 500gramas, sensibilidade de 0,001g, com capela, selo de aferição do IPEM e garantia mínima de 1 ano.</t>
  </si>
  <si>
    <t>Banho Maria. Banho Maria Sorológico com circulação de água. Circulação de água na cuba através de bomba interna de 10 Watts com baixo ruído. Caixa em chapa de aço tratada e pintura eletrostática. Cuba em aço inox estampada sem emendas ou soldas com capacidade to tal de 8 litros. Dimensões da cuba: C= 300 x L= 240 x A= 150 mm. Fundo protetor da resistência e apoio da galeria em chapa de aço i nox; Painel frontal em policarbonato com chave geral; Tampa pingadeira em poliestireno; Galeria em plástico para 50 tubos de 13 x 100 ( Acompanha o banho );Temperatura de trabalho de ambiente a +56ºC; Controlador digital microprocessado com sistema PID com resolução de 0,1ºC; Desvio máximo de temperatura de +/ - 0,15ºC; Tempo de aquecimento de 25ºC a 37ºC em +/ - 25 minutos; Condições ambientais máxima em +34ºC para controle a +37ºC e Umida de Relativa de 20% a 90%. Potência: 250 Watts;Freqüência: 60 Hz;Voltagem 220 Volts, 1,2 A.</t>
  </si>
  <si>
    <t>Bomba a vácuo com pistão isento de óleo; Corpo em alumínio; Rolamentos blindados; Baixo ruído e vibração; Longa vida útil; Válvulas em aço inox; Nº de pistões: Dois (2); Deslocamento: 38 LPM; Vácuo máximo: 730 mmHg (Desempenho C.A. / 60 Hz ao nível do mar) ; RPM: 1750;Potência do Motor: 1/2 CV, protetor térmico; Peso: 5,1 Kg; Dimensões: C= 250 x L= 310 x A= 150 mm; Alimentação: 220 Volts. Garantia mínima de 12 meses.</t>
  </si>
  <si>
    <t>Condutivímetro de bancada, digital microprocessado. Medir condutividade em águas (S/cm); Mede STD (Sólidos Totais Dissolvidos) com fator programável;Mede condutividade em álcool(S/m); Sensor de temperatura individual fabricado em aço inox, podendo -se usar o equipamento como termômetro; Compensação de temperatura automática em todas as escalas; Gabinete em ABS; Suporte individual para célula e sensor de temperatura; Calibração automática. Características Técnicas: Condutividade em águas: 0 a 200.000 uS/cm (200 mS/cm) com seleção automática de 4 escalas / exatidão de 2% fundo de escala / incerte za +- 1%; Condutividade em Álcool: 0 a 20.000 uS/m com seleção automática de 4 escalas / exatidão de 2% fundo de escala / incerteza + - 1%; Temperatura: 0 a 100ºC / resolução 0,1ºC / exatidão + - 0,3ºC / incerteza +- 0,2ºC;Alimentação: 110 / 220 Volts (Bivolt); Saída RS 232C, informando as leituras de condutividade e temperatura. Acessórios que devem acompanhar: 01 célula de vidro para condutividade em soluções aquosas K= 1, sensor de temperatura em aço inox, solução padrão de calibração 146,9 uS/cm, suporte para célula e sensor de temperatura e manual de instruções.</t>
  </si>
  <si>
    <t>Cortadeira/Retífica de precisão para seções pouco espessas de amostras rochosas ou minerais com dimensões de 700 mm X 370 mm X 320 mm, equipado com motor trifásico de 220-240 V / 50-60 Hz com capacidade de geração velocidade de rotação entre 1400 e 1700 rpm. com 3 (três) dispositivos de fixação à vácuo, para o lixamento de 3 lâminas de 27 x 46 mm, 28 x 48 mm ou 30 x 45 mm, ou 2 lâminas de 1 x 3", com as respectivas amostras. Incluindo: dispositivo de fixação para corte de rochas (75 x 75 mm), dispositivo para corte de amostras padrões (8 x 20 x 30 mm), calibrador visual, unidade de refrigeração recirculante, 3 (três) copos de desbaste diamantado para lixamento de materiais duros e quebradiços com diâmetro de 203 mm, 3 (três) unidades de disco de corte diamantado para corte manual de minerais e compósitos com fases duras e 1 (uma) bomba de vácuo (230V/50Hz) com dimensões entre 37,5 cm X 21 cm X 25.5 cm e capacidade de geração de aproximadamente 907 mbar e vazão na ordem de 28 litros/min.</t>
  </si>
  <si>
    <t>Cortadora petrográfica, de bancada, com dimensões de 690 mm X 610 mm X 580 mm, 220V, motor de 2 cv e velocidades de 2000 a 3400 rpm. Display digital de indicação de rotação. Botão reset do sistema elétrico. Botão de abertura da tampa. Botoeiras com indicação luminosa. Chave geral com dispositivo de travamento por cadeado. Iluminação interna à LED. Motor com sistema de frenagem reostática. Utilizado para corte de amostras rochosas ou minerais. Com sistema de corte por alavanca de ação frontal promovendo o deslocamento da amostra contra o disco de corte. Incluindo sistema de amortecimento no movimento de corte e conjunto de corte e fixação de amostras. Com fixação da amostra feita por morsas duplas com mordentes de aço inoxidável e de ação independente com fuso de rosca trapezoidal de aperto rápido. Carenagem do equipamento constituído em chapa de aço com pintura eletrostática a pó, dividida em dois compartimentos, isolando totalmente o motor e o sistema elétrico do compartimento de corte. Com sistema de irrigação para refrigeração de corte feita por meio de dois bicos fixados na proteção do disco e proteção do disco de corte deslocável para permitindo melhor acesso ao compartimento de fixação de amostras. Fechamento do compartimento de corte feito por tampa escamoteável por amortecedores e com chave de segurança eletromecânica e sensor magnético codificado de segurança que trabalhe em redundância e sejam responsáveis por monitorar a abertura e o fechamento da porta, liberando a abertura da porta com motor de corte parado e impedido que o mesmo seja acionado com a porta aberta, atendendo a norma técnica NBR NM 272 e 273. Tampa com visores lateral e frontal composta de PETG de alta resistência. Comando elétrico realizados em 24V. Com botoeiras independentes para o motor de refrigeração e botão de emergência com retenção de contato duplo, monitorados por interface de segurança, prevalecendo sobre todos os outros comandos do equipamento. Sistema de refrigeração independente da máquina, com bomba de recirculação e reservatório plástico com sistema de chicanas para precipitação dos resíduos de corte arrastados pelo líquido refrigerante, com um reservatório de 40 litros com peso aproximado de 10 kg (sem o líquido), dimensões aproximadas de 370 mm X 420 mm X 570 mm e moto-bomba com potência de 0,16 cv (220 V). Incluindo: 1 chave de 1 polegada, 1 haste de aço inox, 4 discos de corte abrasivos nas dimensões de 250 mm X 1,5 mm X 32 mm e líquido refrigerante.</t>
  </si>
  <si>
    <t>Cronômetro de adição com 3 pinos de comando Start-Stop- Reset, montado em caixa plástica ABS,resistente a choque, sistema de âncora de 1 rubi, grau de precisão 0,0-0,075%, escala de 0-60 segundos, divisão 1/5 segundos, acumulação de 60 minutos, com cordão para pendurar no pescoço.</t>
  </si>
  <si>
    <t>Destilador de Água com Barrilete Embutido. Completamente automático com válvula solenóide embutida tanto para uso em parede como em bancada. Tanque de estocagem embutido: Dotado de tanque com capacidade para estocar o dobro da capacidade horária de destilação. Dotadox de sensor de nível para desligar o sistema de aquecimento e refrigeração quando o tanque estiver completo ou o equipamento necessitar de limpeza. Qualidade do destilado: Atende as normas preconizadas pela Farmacopéia Internacional. Água isenta de pirogênio com condutividade de 2.3 ?-Siemens/cm a 20°C. Evaporador: com armadilha para impedir que gotas de água sejam carregadas junto com o vapor e pode ser retiradas erguendo as duas tampas. O evaporador é alimentado por água de torneira aquecida até cerca de 70°C no condensador. Material de Construção: Todas as partes em contato com o vapor e o destilado são feitas em aço inox. Caixa: em chapa de aço galvanizada com pintura a pó (branca e detalhes em vinho). Alimentação de água: mangueira pressurizada com conexão de ½ polegada de diâmetro. Saída de expurgo: mangueira com conexão de ¾ polegadas de diâmetro. Aquecimento: Resistência em aço inox (1.4876) com fixação central. Desligamento por falta de água: chave com sensor de segurança para desligar o equipamento por falta de água de alimentação. Outras características: chave liga/desliga, lâmpada piloto indicativa de operação, lâmpada de alerta para necessidade de limpeza no equipamento. Conexões elétricas sem tomada. Pressão da água de alimentação: de 3 a 7 bar.</t>
  </si>
  <si>
    <t>Espectrofotômetro portátil e de laboratório. O equipamento deve possuir as seguintes características: 1. Emprego: deve permitir uso em laboratório ou no campo (portátil). 2. Modos de leitura: Absorbância, Transmitância, Concentração. 3. Faixa espectral: 340 ? 900 nm. 4. Seleção de comprimento de onda: automática e manual. 5. Fonte de luz: lâmpada de tungstênio. 6. Largura de banda: 5 nm. 7. Resolução do comprimento de onda: 1 nm. 8. Acuracidade do comprimento de onda: ± 1,5nm. 9. Compartimento de amostras: cubetas quadradas de vidro de 1 polegada, adaptadores para cubetas redondas de 1 polegada de diâmetro, ampolas de 1 x 1 cm, adaptador multipasso 1 polegada/1 cm. 10. Porta de comunicação: USB. 11. Exportação de dados: para PC no formato .csv. 12. Alimentação: 220 V (para uso em laboratório) e bateria interna (para emprego no campo). 13. Armazenamento de dados: sistema de armazenamento de dados de análises e curvas. 14. Calibração: mínimo de 5 pontos por curva.</t>
  </si>
  <si>
    <t>Estabilizador Elétrico. Entrada: 220V; Saída: 220 ±6%. Dimensões AxLxP mm: 195x120x260; Peso médio: 7,5Kg; Tecnologia: Tap-change; Estágios de regulação: 4 estágios; Tempo de comutação: 8 ms (1/2 ciclo); Frequência: 60 hz; Gabinete: Metálico aterrado/Grau de proteção IP31/ tratamento anticorrosivo; pintura eletrostática epóxi. Referência: modelo Pro-Gel 3030VA 220/220V, Upsai. (TCU, Acórdão 2401/2006, 9.3.2 - Plenário).</t>
  </si>
  <si>
    <t>Estufa com circulação de ar forçado; Capacidade de 81 a 100 litros. Faixa de temperatura de (ambiente +15º C) a 200º C. Uniformidade de ±2°C a 160°C. Sistema de aquecimento por meio de resistências tubulares blindadas e aletadas. Gabinete de chapa de aço carbono SAE 1020, tratamento anticorrosivo e acabamento com pintura eletrostática a pó, montado sobre pés niveladores. Câmara interna de aço inox AISI 430. Porta com guarnição de silicone, em todo seu perímetro, garante perfeita vedação da câmara, puxador injetado e trinco de pressão. Isolação térmica em todas as laterais da porta. Circulação de ar que garante perfeita homogeneização da temperatura, rotor em inox. Controlador de temperatura digital microprocessado (Sistema PID), relé de estado sólido, sensor PT100 com sensibilidade de ±0,1º C. Saída de 4 a 20mA para registro e monitoramento de temperatura via software. Fornecida com uma prateleira de arame de aço inox AISI 304, com polimento sanitário. Acompanha Certificado de Calibração RBC (Rede Brasileira de Calibração) do controlador. Tensão de 220 v 50/60 Hz. Deve vir acompanhada de cabo de força com dupla isolação e plug de 3 pinos, duas fases e um terra NBR 13249. Manual de instrução em português. Garantia mínima de 01 ano.</t>
  </si>
  <si>
    <t>Lixadeira/Politriz de bancada de velocidade alta e variável, equipada com prato de 300 mm, controle de velocidade, botão para seleção do sentido de giro (horário e anti-horário), botão liga/desliga com indicação luminosa, botão chave geral, sistema de irrigação com controle de vazão incorporado a máquina. Com chassi e carenagem monobloco confeccionados em Poliuretano Rígido Estrutural (PU-RIM), cuba incorporada e anel defletor removível, cuba de drenagem antiaderente com diâmetro de 360 mm, tampa de proteção, prato em alumínio intercambiável com diâmetro de 300mm, anel indeformável em alumínio fundido para fixação de lixas não adesivas, sistema de transmissão por polias e correia em micro-"V" de alta durabilidade, botão de emergência conforme Norma Técnica, Led indicador de acionamento de emergência, comandos elétricos com baixa tensão no painel, sistema de proteção contra curto-circuito, tensão de alimentação elétrica: 220V- monofásico/bifásico-60Hz e potência do motor: 0,5 cv (0,37kW). Dimensões aproximadas de 440 mm X 360 mm X 710 mm e aproximadamente 30 kg.</t>
  </si>
  <si>
    <t>Medidor de pH (pHmetro) de bancada, pH -2,00 a 20,00, totalmente microprocessado, para medida de pH/mV/ORP e temperatura. Permite o trabalho com todos os tipos de eletrodo, inclusive a álcool. Sensor de temperatura individual em aço inox - Display alfanumérico - Verifica defeitos no eletrodo, sensor de temperatura e nas soluções tampão, informando em caso de problemas; Mostra simultaneamente o pH e temperatura da solução; Indicador de leitura estável, mostra quando já se pode tomar a leitura; Compensação de temperatura automática ou manual; Gabinete em ABS, evita corrosão. Suporte individual para eletrodo e temperatura. Calibração automática, aceita vários tipos de tampões. Características Técnicas: pH = faixa de trabalho: -2.00 a 20.00; resolução: 0,01; exatidão: mais ou menos 0,01, incerteza: mais ou menos 0,01; exatidão: mais ou menos 0,1; incerteza: mais ou menos 1. Temperatura = faixa de trabalho: 0 a 100° C; resolução: 0,1°C; exatidão: mais ou menos 0,3° C; incerteza: mais ou menos 0,2° C.Calibração = faixa de trabalho: automática; tampões de pH: 6,86; 7,00; 7,01/4,00; 9,00 e 10,00. Fonte de alimentação: 110/220 VAC; Saída para computador tipo RS 232C, informando a leitura do pH, mV e da temperatura. - medidas: largura 23 X 21 comprimento X 11 Altura; - peso 3 Kgs. Acessórios que acompanham: 01 eletrodo de vidro para medir pH em soluções aquosas, sensor de temperatura em aço inox, soluções tampão pH 7,00 e 4,00, suporte para eletrodo e sensor de temperatura, manual de instruções. Garantia mínima de 01 ano.</t>
  </si>
  <si>
    <t>Microscópio Ótico Petrográfico Vertical Binocular. Permite análise de lâminas ou seções rochosas, minerais opacos ou translúcidos. Possibilidade de uso para técnicas de análise ortoscópica e conoscópica. Capacidade de analisar amostras com até 17 milímetros de altura. Equipado com luz transmitida com fonte do tipo LED 3W 5000K e luz refletida com fonte do tipo LED 3W 5000K. Tubo 30°/20. Platina giratória 360° com marcação de graus. Despolarizador em quartzo. Filtro lateral deslizante 2x (3200K), d=25 mm. Possibilidade de iluminação obliqua. Filtro de conversão (3200K), d=55 mm. Duas oculares 10x/20, sendo uma com marcação micrométrica. Revolver com 5 posições para lentes objetivas. Acompanha cinco objetivas: 1º) 5x/0,13 W0,8?; 2º) 10x/0,25 Pol W0,8?; 3º) 20x/0,45 Pol W0,8?; 4º) 40x/0,65 Pol W0,8W?; 5º) 100x/0,8 W0,8?. Compensador Lambda 6x20. Analisador deslizável rotacional 360°. Polarizador deslizável A fixo. Polarizador A deslizável rotacional. Fonte de alimentação de 12V/30W. Prisma compensador 0-4 Lambda, 6x20. Objeto guia Pol 35x30 mm anexável para ferramentas deslizantes (filtros e outros), 48x28 mm e 75x25 mm. Sistema de Charriot. Garantia mínima de 12 meses.</t>
  </si>
  <si>
    <t>Módulos para laboratório técnico de automação industrial e instrumentação. O laboratório deverá estar apto a supervisionar e controlar dados em tempo real partindo das seguintes especificações: (I) DA DESCRIÇÃO. Fornecer 02 módulos para o laboratório. Módulos devem ser portáteis permitindo ao usuário sua utilização em diferentes topologias e/ou em outros laboratórios agindo isoladamente. Os equipamentos a serem utilizados devem seguir as características técnicas descritas no item (II). (II) DAS CARACTERÍSTICAS TÉCNICAS. 1 (um) sistema de controle universal de temperatura com sensor, dispositivo eletrônico para chaveamento de cargas resistivas e resistência para aquecimento (Entrada universal multi-sensor, sem alteração de hardware (Aceita termopares J, K, N, R, T, S, B, E termorresistência Pt100, 0-20 mA, 4-20 mA, 50 mV, 0-5 Vcc e 0-10 Vcc), Proteção para sensor aberto em qualquer condição, Saídas de controle do tipo relé, 4-20 mA e pulso, todas disponíveis, Auto-sintonia dos parâmetros PID, Função Automático/Manual com transferência ?bumpless?, Quatro alarmes independentes, com funções de mínimo, máximo, diferencial (desvio), sensor aberto e evento, Temporização para todos os alarmes, Retransmissão de PV ou SP em 0-20 mA ou 4-20 mA, Entrada para setpoint remoto, Entrada digital com 5 funções, Soft-start programável, Rampas e patamares com 20 programas de 9 segmentos, concatenáveis num total de 180 segmentos, Senha para proteção do teclado, Função LBD (loop break detector), Alimentação bivolt, Resolução interna: 32.767 (15 bits), Resolução na medida: 12.000 níveis, Indicação de decimais nas medições de temperatura, Interface USB 2.0, classe CDC, protocolo Modbus RTU, Duplo display a LED: superior para PV vermelho com 10 mm de altura, inferior para SV verde com 8 mm, Amostragem: 55 medidas por segundo, Atualização da saída de controle: até 20 ms, Grau de proteção: (Frontal IP65, PC UL94 V-2, Caixa IP20 ABS + PC UL94 V-0), Homologado CE e UL, Dimensões: 48 x 48 x 110 mm, Permite rede de até 247 controladores escravos. Sistema de transmissão de temperatura com sensor (transmissor de temperatura com entrada programável: termopares J, K, T, E, N, R, S, Pt100 a 2 ou 3 fios e tensão 0 a 50 mV;- Faixa de medida programável pelo usuário;- Saída 4-20 mA ou 20-4 mA a 2 fios com alimentação pelo loop; Pt100 a 2 e 3 fios e termopares com saída linearizada; Compensação de junta fria para termopares; Software configurador para ambiente Windows® (opcional);- Configuração pelo PC através de interface; Ajuste de zero (offset) pode ser feito no campo por 2 teclas frontais. Alimentação 12 a 35 Vcc (TxRail 4-20 mA) ou 18 a 25 Vcc (TxRail 0-10 Vcc). Sensor PT100 3 fios, Haste 6x250mm, Rosca móvel de Fixação ¼?, Cabo silicone 3 metro, Relé de Estado Sólido 10A - 480Vca, 1 (um) sistema de transmissão de pressão através de sensor conectado ao processo e um conversor analógico / Rede RS-485 ((2 entradas analógicas universais (2A), Detecção de entrada aberta para termopar, Pt100 e mV (2A), Resolução interna das entradas analógicas: 17 bits (2A), Alimentação: 10 a 35 Vcc. Consumo máximo 50 mA, Comunicação RS485 a 2 fios com protocolo Modbus RTU. Indicadores luminosos de comunicação e status, Precisão (a 25 °C): Pt100, mV, V e mA: ±0,15% da escala máxima, Isolamento: 1000 Vca entre entrada (analógica ou digital) e alimentação ou comunicação, Software configurador em ambiente Windows, Temperatura de trabalho: 0 a 70 °C, Dimensões: 72 x 78 x 19 mm. Montagem em tril ho DIN 35 mm), Sensor de Pressão com módulo de transmissão isolado Range de 0 a 5 bar, Sinal de saída: 4-20 mA, em dois fios, Tensão de Excitação (Vexc): 12 a 28 Vcc, Carga Máxima (RL): RLmáx = (Vcc - 12 V) / 20 mA, Precisão: &lt; 1 % do fundo de escala (FE) (incluindo não-linearidade, histerese e repetibilidade), Sobre-Pressão: 1,5 vezes o FE, Pressão de Ruptura: 3 vezes o FE, Conexão elétrica 3-Pin Metric Pack, Grau de Proteção IP65, Peso: 90 gramas, Temperatura do Ambiente: -40 a 75 °C, Temperatura do Fluido de processo: -40 a 100 °C, Resposta Dinâmica: &lt; 10 ms (0~99 %), Conexão ao Processo: Rosca externa ¼ - 18 NPT, Grau de Proteção do Conector: IP65, Partes molhadas: Inox 304, Diafragma cerâmico (Al2O3 - 96%), Vedação: Borracha Nitrílica Buna-N (NBR), Compatibilidade: todos os gases e líquidos usados em refrigeração,exceto Amônia, e compatíveis com inox 304, Compatibilidade Eletromagnética: EN50081-1/-2 e EN50082-2. 1 (um) transmissor de umidade e temperatura para montagem em parede, Alimentação: 12 Vcc a 30 Vcc (para 4-20 mA) ou 18 a 30 Vcc (para 0-10 V). Saída: Corrente de 4-20mA ,tipo2fios; alimentação pelo loop. Isolação entre saídas: - Saídas 4-20 mA isoladas. Proteção interna contra inversão da polaridade da tensão de alimentação.Entrada de cabos: Prensa cabos PG7. Faixa do sinal de saída configurável. 1 (um) módulo de leitura e registro de variáveis analógicas, digitais e outras, com grande resolução e velocidade, 8 canais de entrada analógica universais:Termopares, V, mV, mA, Pt100 e Pt1000;Taxas de leitura e registro dos canais de até 1000/segundo; Resolução de conversão A/D de 24 bits, 8 I/Os digitais (configurados individualmente como entrada ou saída), 2 saídas a relé (NA, NF e comum), Interface RS485 (Modbus mestre ou escravo), Quando mestre Modbus, pode ler até 64 registradores de outros escravos; Dados lidos podem ser usados para registro, alarmes ou cálculos, Interface ethernet com diversos serviços disponíveis: Envia e-mails para notificação de alarmes (SMTP); Serve páginas web com informações dos canais e de status (HTTP); Permite coleta de dados de registro via FTP (cliente e servidor);- Tem acesso aos valores dos canais e de status via software de gerenciamento de redes (SNMP e traps); Permite comunicação Modbus pela interface Ethernet</t>
  </si>
  <si>
    <t>TURBIDIMETRO Portatil microprocessado: Aparelho digital de fácil operação, portátil que pode funcionar no campo ou no laboratório; A fácil rotina de calibração efetuada pelo usuário utilizando os padrões que acompanham o aparelho, e a praticidade, asseguram máxima reprodutibilidade dos resultados analíticos; Permite a gravação e a visualização dos resultados de até 50 análises (NTU/EBC) ou a transferência direta dos resultados através da saída RS232, para computador ou impressora; Inserção de curva de calibração pelo usuário com 7 pontos, em cada parâmetros independente, poderá fazê-lo em apenas um ou nos dois parâmetros; Display de LCD com 2 linhas 16 caracteres, com luz de fundo, para leituras em ambientes pouco iluminados; Fonte de radiação: LED IR 880nm de acordo com ISO 7027; Detector tipo Fotocélula de silício: Precisão ± 2% até 100 NTU e 3% de 100 a 1000 NTU; Resolução de 0,01 NTU; Desligamento automático após algum tempo sem utilização; Leituras em Unidade Nefelométrica de Turbidez (NTU) e Unidade Formazina de Turbidez (FTU), a unidade de medida da água é a NTU; Faixas de leituras: o 0,01 NTU até 9,99 NTU; 0,1 NTU de 10,0 a 99,9 NTU; 1 NTU de 100 a 1000 NTU, Seleção Automática de Escala; o 0,01 EBC até 9,99 EBC; 0,1 EBC de 10,0 a 99,9 EBC; 1 EBC de 100 a 250 EBC, (European Brewery Convention Convenção Européia de Cervejarias), Seleção Automática de Escala; Alimentado com bateria de 9 Volts ou fonte de alimentação chaveada de 90 a 240 Volts; Acompanha 01 maleta para transporte e uso do aparelho, 3 cubetas calibradas, 4 padrões secundários de 0,10; 10,0; 100 e 1000 NTU, padrão de Formazina 4000 NTU, instruções de uso, bateria de 9 Volts e adaptador chaveado para 90 a 240 Volts. Modelo Q279P Volts 9V ou 90~240V Peso (g) 295 Dimensões Externas (C X L X A) cm 20 x 9 x 5.</t>
  </si>
  <si>
    <t>118 - Pedido Geral - Aquisição de equipamentos de laboratório em geral  - 2017/2018</t>
  </si>
  <si>
    <t>Inversão</t>
  </si>
  <si>
    <t>Prioridade</t>
  </si>
  <si>
    <t>Pregão</t>
  </si>
  <si>
    <t xml:space="preserve">Item </t>
  </si>
  <si>
    <t>Emp.</t>
  </si>
  <si>
    <t>Empenhado</t>
  </si>
  <si>
    <t>Inv.</t>
  </si>
  <si>
    <t>R$ Inversão</t>
  </si>
  <si>
    <t>R$ Prior. I</t>
  </si>
  <si>
    <t>R$ Prior. III</t>
  </si>
  <si>
    <t>Total inversão</t>
  </si>
  <si>
    <t>Prioridade  I</t>
  </si>
  <si>
    <t>Total empenhado</t>
  </si>
  <si>
    <t>Itens entregues - compra finalizada</t>
  </si>
  <si>
    <t>076/2017</t>
  </si>
  <si>
    <t>Processo 23087.006984/2017-81</t>
  </si>
  <si>
    <t>Solicitante</t>
  </si>
  <si>
    <t>Equipe 1(1) 3(2)</t>
  </si>
  <si>
    <t>Resumo por equipes - exercício 2018</t>
  </si>
  <si>
    <t>Resumo Aquisição de Equipamentos - 2018</t>
  </si>
  <si>
    <t>Solicitado</t>
  </si>
  <si>
    <t>Pedido inicial</t>
  </si>
  <si>
    <t>2018NE801349</t>
  </si>
  <si>
    <t>2018NE801350</t>
  </si>
  <si>
    <t>2018NE801351</t>
  </si>
  <si>
    <t>2018NE801352</t>
  </si>
  <si>
    <t>2018NE801353</t>
  </si>
  <si>
    <t>Empenhos  - exercício 2018</t>
  </si>
  <si>
    <t>2018NE801577</t>
  </si>
  <si>
    <t>2018NE801703</t>
  </si>
  <si>
    <t>2018NE801578</t>
  </si>
  <si>
    <t>2018NE801579</t>
  </si>
  <si>
    <t>2018NE801851</t>
  </si>
  <si>
    <t>037/2018</t>
  </si>
  <si>
    <t>Pregão 076/2017; Frustrados Pregão 37/2018 - aguardando empenho</t>
  </si>
  <si>
    <t>R$ Prior.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</si>
</sst>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omic Sans MS"/>
      <family val="4"/>
    </font>
    <font>
      <sz val="11"/>
      <name val="Calibri"/>
      <family val="2"/>
      <scheme val="minor"/>
    </font>
    <font>
      <b/>
      <sz val="18"/>
      <color theme="1"/>
      <name val="Comic Sans MS"/>
      <family val="4"/>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99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EC7D6A"/>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8" tint="-0.49998474074526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indexed="64"/>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0" fillId="0" borderId="0" xfId="0" applyAlignment="1">
      <alignment horizontal="justify" vertical="top"/>
    </xf>
    <xf numFmtId="0" fontId="0" fillId="0" borderId="0" xfId="0" applyAlignment="1">
      <alignment horizontal="justify" vertical="top" wrapText="1"/>
    </xf>
    <xf numFmtId="0" fontId="16" fillId="0" borderId="10" xfId="0" applyFont="1" applyBorder="1" applyAlignment="1">
      <alignment horizontal="center" vertical="top"/>
    </xf>
    <xf numFmtId="0" fontId="16" fillId="0" borderId="0" xfId="0" applyFont="1" applyAlignment="1">
      <alignment horizontal="justify" vertical="top"/>
    </xf>
    <xf numFmtId="0" fontId="0" fillId="0" borderId="0" xfId="0" applyAlignment="1">
      <alignment horizontal="center" vertical="top"/>
    </xf>
    <xf numFmtId="44" fontId="0" fillId="0" borderId="0" xfId="1" applyFont="1" applyAlignment="1">
      <alignment horizontal="right" vertical="top"/>
    </xf>
    <xf numFmtId="44" fontId="16" fillId="0" borderId="10" xfId="1" applyFont="1" applyBorder="1" applyAlignment="1">
      <alignment horizontal="center" vertical="top"/>
    </xf>
    <xf numFmtId="0" fontId="0" fillId="0" borderId="0" xfId="0" applyAlignment="1">
      <alignment horizontal="justify" vertical="center"/>
    </xf>
    <xf numFmtId="0" fontId="18" fillId="0" borderId="0" xfId="0" applyFont="1" applyAlignment="1">
      <alignment horizontal="center" vertical="center"/>
    </xf>
    <xf numFmtId="44" fontId="0" fillId="0" borderId="0" xfId="1" applyFont="1" applyAlignment="1">
      <alignment horizontal="center" vertical="top"/>
    </xf>
    <xf numFmtId="0" fontId="0" fillId="0" borderId="0" xfId="0" applyAlignment="1">
      <alignment horizontal="center" vertical="center"/>
    </xf>
    <xf numFmtId="0" fontId="18" fillId="0" borderId="0" xfId="0" applyFont="1" applyAlignment="1">
      <alignment vertical="center"/>
    </xf>
    <xf numFmtId="0" fontId="0" fillId="33" borderId="10" xfId="0" applyFill="1" applyBorder="1" applyAlignment="1">
      <alignment horizontal="justify" vertical="top" wrapText="1"/>
    </xf>
    <xf numFmtId="0" fontId="16" fillId="40" borderId="15" xfId="0" applyFont="1" applyFill="1" applyBorder="1" applyAlignment="1">
      <alignment horizontal="justify" vertical="top"/>
    </xf>
    <xf numFmtId="44" fontId="16" fillId="40" borderId="15" xfId="1" applyFont="1" applyFill="1" applyBorder="1" applyAlignment="1">
      <alignment horizontal="right" vertical="top"/>
    </xf>
    <xf numFmtId="0" fontId="16" fillId="40" borderId="16" xfId="0" applyFont="1" applyFill="1" applyBorder="1" applyAlignment="1">
      <alignment horizontal="center" vertical="top"/>
    </xf>
    <xf numFmtId="44" fontId="0" fillId="0" borderId="0" xfId="0" applyNumberFormat="1" applyAlignment="1">
      <alignment horizontal="justify" vertical="top" wrapText="1"/>
    </xf>
    <xf numFmtId="0" fontId="0" fillId="40" borderId="0" xfId="0" applyFill="1" applyAlignment="1">
      <alignment horizontal="center" vertical="top"/>
    </xf>
    <xf numFmtId="44" fontId="0" fillId="40" borderId="0" xfId="0" applyNumberFormat="1" applyFill="1" applyAlignment="1">
      <alignment horizontal="center" vertical="top"/>
    </xf>
    <xf numFmtId="44" fontId="0" fillId="40" borderId="0" xfId="1" applyFont="1" applyFill="1" applyAlignment="1">
      <alignment horizontal="right" vertical="top"/>
    </xf>
    <xf numFmtId="44" fontId="0" fillId="0" borderId="0" xfId="1" applyFont="1" applyFill="1" applyAlignment="1">
      <alignment horizontal="right" vertical="top"/>
    </xf>
    <xf numFmtId="44" fontId="0" fillId="0" borderId="0" xfId="1" applyFont="1" applyAlignment="1">
      <alignment vertical="top"/>
    </xf>
    <xf numFmtId="0" fontId="0" fillId="0" borderId="0" xfId="0" applyAlignment="1">
      <alignment horizontal="left" vertical="top"/>
    </xf>
    <xf numFmtId="0" fontId="0" fillId="0" borderId="10" xfId="0" applyFill="1" applyBorder="1" applyAlignment="1">
      <alignment horizontal="center" vertical="top"/>
    </xf>
    <xf numFmtId="0" fontId="0" fillId="0" borderId="0" xfId="0" applyFill="1" applyAlignment="1">
      <alignment horizontal="justify" vertical="top"/>
    </xf>
    <xf numFmtId="0" fontId="19" fillId="0" borderId="10" xfId="0" applyFont="1" applyFill="1" applyBorder="1" applyAlignment="1">
      <alignment horizontal="center"/>
    </xf>
    <xf numFmtId="0" fontId="0" fillId="0" borderId="0" xfId="0" applyAlignment="1">
      <alignment horizontal="center" vertical="center" wrapText="1"/>
    </xf>
    <xf numFmtId="0" fontId="0" fillId="33" borderId="10" xfId="0" applyFill="1" applyBorder="1" applyAlignment="1">
      <alignment horizontal="center" vertical="center"/>
    </xf>
    <xf numFmtId="0" fontId="16" fillId="40" borderId="17" xfId="0" applyFont="1" applyFill="1" applyBorder="1" applyAlignment="1">
      <alignment horizontal="center" vertical="center"/>
    </xf>
    <xf numFmtId="44" fontId="16" fillId="0" borderId="10" xfId="1" applyFont="1" applyFill="1" applyBorder="1" applyAlignment="1">
      <alignment horizontal="center" vertical="top"/>
    </xf>
    <xf numFmtId="44" fontId="0" fillId="0" borderId="10" xfId="0" applyNumberFormat="1" applyFill="1" applyBorder="1" applyAlignment="1">
      <alignment horizontal="center" vertical="top"/>
    </xf>
    <xf numFmtId="44" fontId="13" fillId="41" borderId="10" xfId="1" applyFont="1" applyFill="1" applyBorder="1" applyAlignment="1">
      <alignment horizontal="center" vertical="top"/>
    </xf>
    <xf numFmtId="44" fontId="13" fillId="41" borderId="10" xfId="0" applyNumberFormat="1" applyFont="1" applyFill="1" applyBorder="1" applyAlignment="1">
      <alignment horizontal="center" vertical="top"/>
    </xf>
    <xf numFmtId="0" fontId="13" fillId="41" borderId="11" xfId="0" applyFont="1" applyFill="1" applyBorder="1" applyAlignment="1">
      <alignment horizontal="center"/>
    </xf>
    <xf numFmtId="0" fontId="13" fillId="41" borderId="12" xfId="0" applyFont="1" applyFill="1" applyBorder="1" applyAlignment="1">
      <alignment horizontal="center"/>
    </xf>
    <xf numFmtId="0" fontId="13" fillId="41" borderId="13" xfId="0" applyFont="1" applyFill="1" applyBorder="1" applyAlignment="1">
      <alignment horizontal="center"/>
    </xf>
    <xf numFmtId="44" fontId="13" fillId="41" borderId="10" xfId="0" applyNumberFormat="1" applyFont="1" applyFill="1" applyBorder="1" applyAlignment="1">
      <alignment horizontal="justify" vertical="top" wrapText="1"/>
    </xf>
    <xf numFmtId="44" fontId="0" fillId="0" borderId="13" xfId="0" applyNumberFormat="1" applyFont="1" applyBorder="1" applyAlignment="1">
      <alignment vertical="top" wrapText="1"/>
    </xf>
    <xf numFmtId="44" fontId="13" fillId="41" borderId="10" xfId="1" applyFont="1" applyFill="1" applyBorder="1" applyAlignment="1">
      <alignment horizontal="center" vertical="top"/>
    </xf>
    <xf numFmtId="0" fontId="13" fillId="41" borderId="10" xfId="0" applyFont="1" applyFill="1" applyBorder="1" applyAlignment="1">
      <alignment horizontal="center" vertical="top"/>
    </xf>
    <xf numFmtId="0" fontId="13" fillId="41" borderId="10" xfId="0" applyFont="1" applyFill="1" applyBorder="1" applyAlignment="1">
      <alignment horizontal="center" vertical="top" wrapText="1"/>
    </xf>
    <xf numFmtId="0" fontId="13" fillId="41" borderId="10" xfId="0" applyFont="1" applyFill="1" applyBorder="1" applyAlignment="1">
      <alignment horizontal="center" vertical="center"/>
    </xf>
    <xf numFmtId="44" fontId="13" fillId="41" borderId="10" xfId="0" applyNumberFormat="1" applyFont="1" applyFill="1" applyBorder="1" applyAlignment="1">
      <alignment vertical="top"/>
    </xf>
    <xf numFmtId="44" fontId="13" fillId="41" borderId="10" xfId="1" applyFont="1" applyFill="1" applyBorder="1" applyAlignment="1">
      <alignment horizontal="right" vertical="top"/>
    </xf>
    <xf numFmtId="44" fontId="13" fillId="41" borderId="11" xfId="1" applyFont="1" applyFill="1" applyBorder="1" applyAlignment="1">
      <alignment horizontal="right" vertical="top"/>
    </xf>
    <xf numFmtId="0" fontId="0" fillId="35" borderId="10" xfId="0" applyFill="1" applyBorder="1" applyAlignment="1">
      <alignment horizontal="justify" vertical="top" wrapText="1"/>
    </xf>
    <xf numFmtId="0" fontId="0" fillId="35" borderId="10" xfId="0" applyFill="1" applyBorder="1" applyAlignment="1">
      <alignment horizontal="center" vertical="center"/>
    </xf>
    <xf numFmtId="0" fontId="0" fillId="40" borderId="0" xfId="0" applyFill="1" applyAlignment="1">
      <alignment horizontal="center" vertical="center"/>
    </xf>
    <xf numFmtId="0" fontId="0" fillId="0" borderId="10" xfId="1" applyNumberFormat="1" applyFont="1" applyBorder="1" applyAlignment="1">
      <alignment horizontal="left" vertical="top"/>
    </xf>
    <xf numFmtId="44" fontId="1" fillId="0" borderId="10" xfId="1" applyFont="1" applyBorder="1" applyAlignment="1">
      <alignment horizontal="center" vertical="top"/>
    </xf>
    <xf numFmtId="44" fontId="13" fillId="41" borderId="10" xfId="1" applyFont="1" applyFill="1" applyBorder="1" applyAlignment="1">
      <alignment horizontal="left" vertical="top"/>
    </xf>
    <xf numFmtId="44" fontId="0" fillId="0" borderId="0" xfId="1" applyFont="1" applyAlignment="1">
      <alignment horizontal="justify" vertical="center"/>
    </xf>
    <xf numFmtId="44" fontId="0" fillId="0" borderId="0" xfId="1" applyFont="1" applyAlignment="1">
      <alignment horizontal="right" vertical="center"/>
    </xf>
    <xf numFmtId="44" fontId="0" fillId="0" borderId="10" xfId="1" applyFont="1" applyBorder="1" applyAlignment="1">
      <alignment horizontal="center" vertical="top"/>
    </xf>
    <xf numFmtId="44" fontId="0" fillId="35" borderId="10" xfId="1" applyFont="1" applyFill="1" applyBorder="1" applyAlignment="1">
      <alignment horizontal="right" vertical="center"/>
    </xf>
    <xf numFmtId="44" fontId="0" fillId="33" borderId="10" xfId="1" applyFont="1" applyFill="1" applyBorder="1" applyAlignment="1">
      <alignment horizontal="right" vertical="center"/>
    </xf>
    <xf numFmtId="44" fontId="0" fillId="0" borderId="0" xfId="0" applyNumberFormat="1" applyAlignment="1">
      <alignment horizontal="center" vertical="top"/>
    </xf>
    <xf numFmtId="0" fontId="0" fillId="40" borderId="10" xfId="0" applyFill="1" applyBorder="1" applyAlignment="1">
      <alignment horizontal="center" vertical="center"/>
    </xf>
    <xf numFmtId="0" fontId="0" fillId="40" borderId="10" xfId="0" applyFill="1" applyBorder="1" applyAlignment="1">
      <alignment horizontal="justify" vertical="top" wrapText="1"/>
    </xf>
    <xf numFmtId="44" fontId="0" fillId="40" borderId="10" xfId="1" applyFont="1" applyFill="1" applyBorder="1" applyAlignment="1">
      <alignment horizontal="right" vertical="center"/>
    </xf>
    <xf numFmtId="0" fontId="0" fillId="36" borderId="10" xfId="0" applyFill="1" applyBorder="1" applyAlignment="1">
      <alignment horizontal="center" vertical="center"/>
    </xf>
    <xf numFmtId="0" fontId="0" fillId="36" borderId="10" xfId="0" applyFill="1" applyBorder="1" applyAlignment="1">
      <alignment horizontal="justify" vertical="top" wrapText="1"/>
    </xf>
    <xf numFmtId="44" fontId="0" fillId="36" borderId="10" xfId="1" applyFont="1" applyFill="1" applyBorder="1" applyAlignment="1">
      <alignment horizontal="right" vertical="center"/>
    </xf>
    <xf numFmtId="0" fontId="19" fillId="36" borderId="10" xfId="0" applyFont="1" applyFill="1" applyBorder="1" applyAlignment="1">
      <alignment horizontal="center" vertical="center"/>
    </xf>
    <xf numFmtId="0" fontId="0" fillId="36" borderId="10" xfId="0" applyFill="1" applyBorder="1" applyAlignment="1">
      <alignment horizontal="left" vertical="top" wrapText="1"/>
    </xf>
    <xf numFmtId="44" fontId="13" fillId="41" borderId="18" xfId="1" applyFont="1" applyFill="1" applyBorder="1" applyAlignment="1">
      <alignment horizontal="center" vertical="top"/>
    </xf>
    <xf numFmtId="44" fontId="13" fillId="41" borderId="0" xfId="1" applyFont="1" applyFill="1" applyBorder="1" applyAlignment="1">
      <alignment horizontal="center" vertical="top"/>
    </xf>
    <xf numFmtId="0" fontId="0" fillId="36" borderId="10" xfId="0" applyFont="1" applyFill="1" applyBorder="1" applyAlignment="1">
      <alignment horizontal="left" vertical="top"/>
    </xf>
    <xf numFmtId="0" fontId="19" fillId="33" borderId="10" xfId="0" applyFont="1" applyFill="1" applyBorder="1" applyAlignment="1">
      <alignment horizontal="left"/>
    </xf>
    <xf numFmtId="0" fontId="0" fillId="39" borderId="10" xfId="0" applyFont="1" applyFill="1" applyBorder="1" applyAlignment="1">
      <alignment horizontal="left"/>
    </xf>
    <xf numFmtId="0" fontId="0" fillId="34" borderId="10" xfId="0" applyFont="1" applyFill="1" applyBorder="1" applyAlignment="1">
      <alignment horizontal="left"/>
    </xf>
    <xf numFmtId="0" fontId="0" fillId="35" borderId="10" xfId="0" applyFont="1" applyFill="1" applyBorder="1" applyAlignment="1">
      <alignment horizontal="left" vertical="top"/>
    </xf>
    <xf numFmtId="0" fontId="0" fillId="0" borderId="10" xfId="0" applyFont="1" applyBorder="1" applyAlignment="1">
      <alignment horizontal="left"/>
    </xf>
    <xf numFmtId="0" fontId="0" fillId="37" borderId="10" xfId="0" applyFont="1" applyFill="1" applyBorder="1" applyAlignment="1">
      <alignment horizontal="left"/>
    </xf>
    <xf numFmtId="0" fontId="0" fillId="38" borderId="10" xfId="0" applyFont="1" applyFill="1" applyBorder="1" applyAlignment="1">
      <alignment horizontal="left"/>
    </xf>
    <xf numFmtId="0" fontId="16" fillId="0" borderId="11" xfId="0" applyFont="1" applyBorder="1" applyAlignment="1">
      <alignment horizontal="left" vertical="top" wrapText="1"/>
    </xf>
    <xf numFmtId="0" fontId="16" fillId="0" borderId="13" xfId="0" applyFont="1" applyBorder="1" applyAlignment="1">
      <alignment horizontal="left" vertical="top" wrapText="1"/>
    </xf>
    <xf numFmtId="44" fontId="0" fillId="0" borderId="10" xfId="0" applyNumberFormat="1" applyFont="1" applyBorder="1" applyAlignment="1">
      <alignment horizontal="center" vertical="top" wrapText="1"/>
    </xf>
    <xf numFmtId="0" fontId="0" fillId="0" borderId="10" xfId="0" applyFont="1" applyBorder="1" applyAlignment="1">
      <alignment horizontal="center" vertical="top" wrapText="1"/>
    </xf>
    <xf numFmtId="0" fontId="18" fillId="0" borderId="0" xfId="0" applyFont="1" applyAlignment="1">
      <alignment horizontal="center" vertical="center"/>
    </xf>
    <xf numFmtId="0" fontId="17" fillId="41" borderId="10" xfId="0" applyFont="1" applyFill="1" applyBorder="1" applyAlignment="1">
      <alignment horizontal="center" vertical="top"/>
    </xf>
    <xf numFmtId="0" fontId="20" fillId="0" borderId="0" xfId="0" applyFont="1" applyAlignment="1">
      <alignment horizontal="center" vertical="center"/>
    </xf>
    <xf numFmtId="44" fontId="17" fillId="41" borderId="11" xfId="1" applyFont="1" applyFill="1" applyBorder="1" applyAlignment="1">
      <alignment horizontal="center" vertical="top"/>
    </xf>
    <xf numFmtId="44" fontId="17" fillId="41" borderId="12" xfId="1" applyFont="1" applyFill="1" applyBorder="1" applyAlignment="1">
      <alignment horizontal="center" vertical="top"/>
    </xf>
    <xf numFmtId="44" fontId="17" fillId="41" borderId="13" xfId="1" applyFont="1" applyFill="1" applyBorder="1" applyAlignment="1">
      <alignment horizontal="center" vertical="top"/>
    </xf>
    <xf numFmtId="0" fontId="0" fillId="0" borderId="14" xfId="0" applyBorder="1" applyAlignment="1">
      <alignment horizontal="left" vertical="top"/>
    </xf>
    <xf numFmtId="0" fontId="13" fillId="41" borderId="11" xfId="0" applyFont="1" applyFill="1" applyBorder="1" applyAlignment="1">
      <alignment horizontal="center" vertical="top"/>
    </xf>
    <xf numFmtId="0" fontId="13" fillId="41" borderId="12" xfId="0" applyFont="1" applyFill="1" applyBorder="1" applyAlignment="1">
      <alignment horizontal="center" vertical="top"/>
    </xf>
    <xf numFmtId="0" fontId="13" fillId="41" borderId="13" xfId="0" applyFont="1" applyFill="1" applyBorder="1" applyAlignment="1">
      <alignment horizontal="center" vertical="top"/>
    </xf>
    <xf numFmtId="0" fontId="14" fillId="0" borderId="0" xfId="0" applyFont="1" applyAlignment="1">
      <alignment horizontal="left" vertical="top"/>
    </xf>
    <xf numFmtId="0" fontId="16" fillId="0" borderId="0" xfId="0" applyFont="1" applyBorder="1" applyAlignment="1">
      <alignment horizontal="center"/>
    </xf>
    <xf numFmtId="0" fontId="13" fillId="41" borderId="11" xfId="0" applyFont="1" applyFill="1" applyBorder="1" applyAlignment="1">
      <alignment horizontal="center"/>
    </xf>
    <xf numFmtId="0" fontId="13" fillId="41" borderId="12" xfId="0" applyFont="1" applyFill="1" applyBorder="1" applyAlignment="1">
      <alignment horizontal="center"/>
    </xf>
    <xf numFmtId="0" fontId="13" fillId="41" borderId="13" xfId="0" applyFont="1" applyFill="1" applyBorder="1" applyAlignment="1">
      <alignment horizontal="center"/>
    </xf>
    <xf numFmtId="0" fontId="0" fillId="0" borderId="0" xfId="0" applyAlignment="1">
      <alignment horizontal="left" vertical="top"/>
    </xf>
    <xf numFmtId="0" fontId="13" fillId="41" borderId="11" xfId="0" applyFont="1" applyFill="1" applyBorder="1" applyAlignment="1">
      <alignment horizontal="center" vertical="top" wrapText="1"/>
    </xf>
    <xf numFmtId="0" fontId="13" fillId="41" borderId="12" xfId="0" applyFont="1" applyFill="1" applyBorder="1" applyAlignment="1">
      <alignment horizontal="center" vertical="top" wrapText="1"/>
    </xf>
    <xf numFmtId="44" fontId="13" fillId="41" borderId="12" xfId="0" applyNumberFormat="1" applyFont="1" applyFill="1" applyBorder="1" applyAlignment="1">
      <alignment horizontal="center" vertical="top" wrapText="1"/>
    </xf>
    <xf numFmtId="0" fontId="13" fillId="41" borderId="13" xfId="0" applyFont="1" applyFill="1" applyBorder="1" applyAlignment="1">
      <alignment horizontal="center" vertical="top" wrapText="1"/>
    </xf>
    <xf numFmtId="0" fontId="13" fillId="41" borderId="10" xfId="0" applyFont="1" applyFill="1" applyBorder="1" applyAlignment="1">
      <alignment horizontal="center"/>
    </xf>
    <xf numFmtId="0" fontId="0" fillId="34" borderId="10" xfId="0" applyFill="1" applyBorder="1" applyAlignment="1">
      <alignment horizontal="center" vertical="center"/>
    </xf>
    <xf numFmtId="0" fontId="0" fillId="34" borderId="10" xfId="0" applyFill="1" applyBorder="1" applyAlignment="1">
      <alignment horizontal="justify" vertical="top" wrapText="1"/>
    </xf>
    <xf numFmtId="44" fontId="0" fillId="34" borderId="10" xfId="1" applyFont="1" applyFill="1" applyBorder="1" applyAlignment="1">
      <alignment horizontal="right" vertical="center"/>
    </xf>
  </cellXfs>
  <cellStyles count="43">
    <cellStyle name="20% - Ênfase1" xfId="20" builtinId="30" customBuiltin="1"/>
    <cellStyle name="20% - Ênfase2" xfId="24" builtinId="34" customBuiltin="1"/>
    <cellStyle name="20% - Ênfase3" xfId="28" builtinId="38" customBuiltin="1"/>
    <cellStyle name="20% - Ênfase4" xfId="32" builtinId="42" customBuiltin="1"/>
    <cellStyle name="20% - Ênfase5" xfId="36" builtinId="46" customBuiltin="1"/>
    <cellStyle name="20% - Ênfase6" xfId="40" builtinId="50" customBuiltin="1"/>
    <cellStyle name="40% - Ênfase1" xfId="21" builtinId="31" customBuiltin="1"/>
    <cellStyle name="40% - Ênfase2" xfId="25" builtinId="35" customBuiltin="1"/>
    <cellStyle name="40% - Ênfase3" xfId="29" builtinId="39" customBuiltin="1"/>
    <cellStyle name="40% - Ênfase4" xfId="33" builtinId="43" customBuiltin="1"/>
    <cellStyle name="40% - Ênfase5" xfId="37" builtinId="47" customBuiltin="1"/>
    <cellStyle name="40% - Ênfase6" xfId="41" builtinId="51" customBuiltin="1"/>
    <cellStyle name="60% - Ênfase1" xfId="22" builtinId="32" customBuiltin="1"/>
    <cellStyle name="60% - Ênfase2" xfId="26" builtinId="36" customBuiltin="1"/>
    <cellStyle name="60% - Ênfase3" xfId="30" builtinId="40" customBuiltin="1"/>
    <cellStyle name="60% - Ênfase4" xfId="34" builtinId="44" customBuiltin="1"/>
    <cellStyle name="60% - Ênfase5" xfId="38" builtinId="48" customBuiltin="1"/>
    <cellStyle name="60% - Ênfase6" xfId="42" builtinId="52" customBuiltin="1"/>
    <cellStyle name="Bom" xfId="7" builtinId="26" customBuiltin="1"/>
    <cellStyle name="Cálculo" xfId="12" builtinId="22" customBuiltin="1"/>
    <cellStyle name="Célula de Verificação" xfId="14" builtinId="23" customBuiltin="1"/>
    <cellStyle name="Célula Vinculada" xfId="13" builtinId="24" customBuiltin="1"/>
    <cellStyle name="Ênfase1" xfId="19" builtinId="29" customBuiltin="1"/>
    <cellStyle name="Ênfase2" xfId="23" builtinId="33" customBuiltin="1"/>
    <cellStyle name="Ênfase3" xfId="27" builtinId="37" customBuiltin="1"/>
    <cellStyle name="Ênfase4" xfId="31" builtinId="41" customBuiltin="1"/>
    <cellStyle name="Ênfase5" xfId="35" builtinId="45" customBuiltin="1"/>
    <cellStyle name="Ênfase6" xfId="39" builtinId="49" customBuiltin="1"/>
    <cellStyle name="Entrada" xfId="10" builtinId="20" customBuiltin="1"/>
    <cellStyle name="Incorreto" xfId="8" builtinId="27" customBuiltin="1"/>
    <cellStyle name="Moeda" xfId="1" builtinId="4"/>
    <cellStyle name="Neutra" xfId="9" builtinId="28" customBuiltin="1"/>
    <cellStyle name="Normal" xfId="0" builtinId="0"/>
    <cellStyle name="Nota" xfId="16" builtinId="10" customBuiltin="1"/>
    <cellStyle name="Saída" xfId="11" builtinId="21" customBuiltin="1"/>
    <cellStyle name="Texto de Aviso"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8" builtinId="25" customBuiltin="1"/>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2</xdr:col>
      <xdr:colOff>419100</xdr:colOff>
      <xdr:row>2</xdr:row>
      <xdr:rowOff>77709</xdr:rowOff>
    </xdr:to>
    <xdr:pic>
      <xdr:nvPicPr>
        <xdr:cNvPr id="2" name="Imagem 1"/>
        <xdr:cNvPicPr>
          <a:picLocks noChangeAspect="1"/>
        </xdr:cNvPicPr>
      </xdr:nvPicPr>
      <xdr:blipFill>
        <a:blip xmlns:r="http://schemas.openxmlformats.org/officeDocument/2006/relationships" r:embed="rId1"/>
        <a:stretch>
          <a:fillRect/>
        </a:stretch>
      </xdr:blipFill>
      <xdr:spPr>
        <a:xfrm>
          <a:off x="133350" y="95250"/>
          <a:ext cx="1314450" cy="78255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tabSelected="1" workbookViewId="0">
      <pane ySplit="5" topLeftCell="A6" activePane="bottomLeft" state="frozen"/>
      <selection pane="bottomLeft" activeCell="J11" sqref="J11"/>
    </sheetView>
  </sheetViews>
  <sheetFormatPr defaultRowHeight="15" x14ac:dyDescent="0.25"/>
  <cols>
    <col min="1" max="1" width="9.140625" style="1"/>
    <col min="2" max="2" width="6.28515625" style="5" customWidth="1"/>
    <col min="3" max="3" width="15.140625" style="1" customWidth="1"/>
    <col min="4" max="4" width="8" style="1" customWidth="1"/>
    <col min="5" max="5" width="36.42578125" style="5" customWidth="1"/>
    <col min="6" max="6" width="5.85546875" style="2" customWidth="1"/>
    <col min="7" max="7" width="5.5703125" style="2" customWidth="1"/>
    <col min="8" max="8" width="5.5703125" style="27" customWidth="1"/>
    <col min="9" max="11" width="14.140625" style="2" customWidth="1"/>
    <col min="12" max="12" width="4.7109375" style="5" customWidth="1"/>
    <col min="13" max="13" width="13.85546875" style="5" customWidth="1"/>
    <col min="14" max="16" width="4.7109375" style="5" customWidth="1"/>
    <col min="17" max="17" width="14" style="6" customWidth="1"/>
    <col min="18" max="18" width="14.140625" style="6" customWidth="1"/>
    <col min="19" max="19" width="13.85546875" style="6" customWidth="1"/>
    <col min="20" max="20" width="15.5703125" style="6" customWidth="1"/>
    <col min="21" max="16384" width="9.140625" style="1"/>
  </cols>
  <sheetData>
    <row r="1" spans="1:22" s="8" customFormat="1" ht="31.5" customHeight="1" x14ac:dyDescent="0.25">
      <c r="A1" s="82" t="s">
        <v>23</v>
      </c>
      <c r="B1" s="82"/>
      <c r="C1" s="82"/>
      <c r="D1" s="82"/>
      <c r="E1" s="82"/>
      <c r="F1" s="82"/>
      <c r="G1" s="82"/>
      <c r="H1" s="82"/>
      <c r="I1" s="82"/>
      <c r="J1" s="82"/>
      <c r="K1" s="82"/>
      <c r="L1" s="82"/>
      <c r="M1" s="82"/>
      <c r="N1" s="82"/>
      <c r="O1" s="82"/>
      <c r="P1" s="82"/>
      <c r="Q1" s="82"/>
      <c r="R1" s="82"/>
      <c r="S1" s="82"/>
      <c r="T1" s="82"/>
      <c r="U1" s="82"/>
      <c r="V1" s="82"/>
    </row>
    <row r="2" spans="1:22" s="8" customFormat="1" ht="31.5" customHeight="1" x14ac:dyDescent="0.25">
      <c r="A2" s="80" t="s">
        <v>40</v>
      </c>
      <c r="B2" s="80"/>
      <c r="C2" s="80"/>
      <c r="D2" s="80"/>
      <c r="E2" s="80"/>
      <c r="F2" s="80"/>
      <c r="G2" s="80"/>
      <c r="H2" s="80"/>
      <c r="I2" s="80"/>
      <c r="J2" s="80"/>
      <c r="K2" s="80"/>
      <c r="L2" s="80"/>
      <c r="M2" s="80"/>
      <c r="N2" s="80"/>
      <c r="O2" s="80"/>
      <c r="P2" s="80"/>
      <c r="Q2" s="80"/>
      <c r="R2" s="80"/>
      <c r="S2" s="80"/>
      <c r="T2" s="80"/>
      <c r="U2" s="80"/>
      <c r="V2" s="80"/>
    </row>
    <row r="3" spans="1:22" s="8" customFormat="1" ht="31.5" customHeight="1" x14ac:dyDescent="0.25">
      <c r="B3" s="11"/>
      <c r="D3" s="80"/>
      <c r="E3" s="80"/>
      <c r="F3" s="80"/>
      <c r="G3" s="80"/>
      <c r="H3" s="80"/>
      <c r="I3" s="80"/>
      <c r="J3" s="80"/>
      <c r="K3" s="80"/>
      <c r="L3" s="80"/>
      <c r="M3" s="80"/>
      <c r="N3" s="80"/>
      <c r="O3" s="80"/>
      <c r="P3" s="80"/>
      <c r="Q3" s="80"/>
      <c r="R3" s="80"/>
      <c r="S3" s="9"/>
      <c r="T3" s="12"/>
    </row>
    <row r="4" spans="1:22" ht="26.25" customHeight="1" x14ac:dyDescent="0.25">
      <c r="A4" s="86" t="s">
        <v>56</v>
      </c>
      <c r="B4" s="86"/>
      <c r="C4" s="86"/>
      <c r="D4" s="86"/>
      <c r="E4" s="86"/>
      <c r="L4" s="81" t="s">
        <v>41</v>
      </c>
      <c r="M4" s="81"/>
      <c r="N4" s="83" t="s">
        <v>42</v>
      </c>
      <c r="O4" s="84"/>
      <c r="P4" s="84"/>
      <c r="Q4" s="84"/>
      <c r="R4" s="84"/>
      <c r="S4" s="85"/>
      <c r="T4" s="29"/>
    </row>
    <row r="5" spans="1:22" s="4" customFormat="1" x14ac:dyDescent="0.25">
      <c r="A5" s="40" t="s">
        <v>43</v>
      </c>
      <c r="B5" s="40" t="s">
        <v>44</v>
      </c>
      <c r="C5" s="40" t="s">
        <v>15</v>
      </c>
      <c r="D5" s="40" t="s">
        <v>0</v>
      </c>
      <c r="E5" s="41" t="s">
        <v>1</v>
      </c>
      <c r="F5" s="40" t="s">
        <v>2</v>
      </c>
      <c r="G5" s="40" t="s">
        <v>3</v>
      </c>
      <c r="H5" s="42" t="s">
        <v>45</v>
      </c>
      <c r="I5" s="39" t="s">
        <v>7</v>
      </c>
      <c r="J5" s="39" t="s">
        <v>8</v>
      </c>
      <c r="K5" s="39" t="s">
        <v>46</v>
      </c>
      <c r="L5" s="40" t="s">
        <v>47</v>
      </c>
      <c r="M5" s="39" t="s">
        <v>48</v>
      </c>
      <c r="N5" s="39" t="s">
        <v>17</v>
      </c>
      <c r="O5" s="39" t="s">
        <v>18</v>
      </c>
      <c r="P5" s="39" t="s">
        <v>19</v>
      </c>
      <c r="Q5" s="39" t="s">
        <v>49</v>
      </c>
      <c r="R5" s="39" t="s">
        <v>76</v>
      </c>
      <c r="S5" s="39" t="s">
        <v>50</v>
      </c>
      <c r="T5" s="42" t="s">
        <v>57</v>
      </c>
    </row>
    <row r="6" spans="1:22" s="25" customFormat="1" ht="18" customHeight="1" x14ac:dyDescent="0.25">
      <c r="A6" s="61" t="s">
        <v>55</v>
      </c>
      <c r="B6" s="61">
        <v>52</v>
      </c>
      <c r="C6" s="61" t="s">
        <v>64</v>
      </c>
      <c r="D6" s="61">
        <v>27223</v>
      </c>
      <c r="E6" s="62" t="s">
        <v>24</v>
      </c>
      <c r="F6" s="61" t="s">
        <v>2</v>
      </c>
      <c r="G6" s="61">
        <v>1</v>
      </c>
      <c r="H6" s="61">
        <v>1</v>
      </c>
      <c r="I6" s="63">
        <v>4462</v>
      </c>
      <c r="J6" s="63">
        <f t="shared" ref="J6:J24" si="0">I6*G6</f>
        <v>4462</v>
      </c>
      <c r="K6" s="63">
        <f>I6*H6</f>
        <v>4462</v>
      </c>
      <c r="L6" s="61">
        <v>1</v>
      </c>
      <c r="M6" s="63">
        <f>L6*I6</f>
        <v>4462</v>
      </c>
      <c r="N6" s="61"/>
      <c r="O6" s="61"/>
      <c r="P6" s="61"/>
      <c r="Q6" s="63"/>
      <c r="R6" s="63"/>
      <c r="S6" s="63"/>
      <c r="T6" s="61" t="s">
        <v>4</v>
      </c>
    </row>
    <row r="7" spans="1:22" s="25" customFormat="1" ht="18" customHeight="1" x14ac:dyDescent="0.25">
      <c r="A7" s="61" t="s">
        <v>55</v>
      </c>
      <c r="B7" s="64">
        <v>57</v>
      </c>
      <c r="C7" s="64" t="s">
        <v>67</v>
      </c>
      <c r="D7" s="61">
        <v>43256</v>
      </c>
      <c r="E7" s="62" t="s">
        <v>25</v>
      </c>
      <c r="F7" s="61" t="s">
        <v>2</v>
      </c>
      <c r="G7" s="61">
        <v>2</v>
      </c>
      <c r="H7" s="61">
        <v>2</v>
      </c>
      <c r="I7" s="63">
        <v>1364</v>
      </c>
      <c r="J7" s="63">
        <f t="shared" si="0"/>
        <v>2728</v>
      </c>
      <c r="K7" s="63">
        <f t="shared" ref="K7:K24" si="1">I7*H7</f>
        <v>2728</v>
      </c>
      <c r="L7" s="61">
        <v>2</v>
      </c>
      <c r="M7" s="63">
        <f t="shared" ref="M7:M24" si="2">L7*I7</f>
        <v>2728</v>
      </c>
      <c r="N7" s="61"/>
      <c r="O7" s="61"/>
      <c r="P7" s="61"/>
      <c r="Q7" s="63"/>
      <c r="R7" s="63"/>
      <c r="S7" s="63"/>
      <c r="T7" s="61" t="s">
        <v>6</v>
      </c>
    </row>
    <row r="8" spans="1:22" s="25" customFormat="1" ht="18" customHeight="1" x14ac:dyDescent="0.25">
      <c r="A8" s="47" t="s">
        <v>55</v>
      </c>
      <c r="B8" s="47">
        <v>68</v>
      </c>
      <c r="C8" s="47" t="s">
        <v>65</v>
      </c>
      <c r="D8" s="47">
        <v>43257</v>
      </c>
      <c r="E8" s="46" t="s">
        <v>26</v>
      </c>
      <c r="F8" s="47" t="s">
        <v>2</v>
      </c>
      <c r="G8" s="47">
        <v>2</v>
      </c>
      <c r="H8" s="47">
        <v>2</v>
      </c>
      <c r="I8" s="55">
        <v>2400</v>
      </c>
      <c r="J8" s="55">
        <f t="shared" si="0"/>
        <v>4800</v>
      </c>
      <c r="K8" s="55">
        <f t="shared" si="1"/>
        <v>4800</v>
      </c>
      <c r="L8" s="47">
        <v>2</v>
      </c>
      <c r="M8" s="55">
        <f t="shared" si="2"/>
        <v>4800</v>
      </c>
      <c r="N8" s="47"/>
      <c r="O8" s="47"/>
      <c r="P8" s="47"/>
      <c r="Q8" s="55"/>
      <c r="R8" s="55"/>
      <c r="S8" s="55"/>
      <c r="T8" s="47" t="s">
        <v>4</v>
      </c>
    </row>
    <row r="9" spans="1:22" s="25" customFormat="1" ht="18" customHeight="1" x14ac:dyDescent="0.25">
      <c r="A9" s="61" t="s">
        <v>55</v>
      </c>
      <c r="B9" s="61">
        <v>108</v>
      </c>
      <c r="C9" s="61" t="s">
        <v>66</v>
      </c>
      <c r="D9" s="61">
        <v>43259</v>
      </c>
      <c r="E9" s="62" t="s">
        <v>27</v>
      </c>
      <c r="F9" s="61" t="s">
        <v>2</v>
      </c>
      <c r="G9" s="61">
        <v>4</v>
      </c>
      <c r="H9" s="61">
        <v>4</v>
      </c>
      <c r="I9" s="63">
        <v>1784.84</v>
      </c>
      <c r="J9" s="63">
        <f t="shared" si="0"/>
        <v>7139.36</v>
      </c>
      <c r="K9" s="63">
        <f t="shared" si="1"/>
        <v>7139.36</v>
      </c>
      <c r="L9" s="61">
        <v>4</v>
      </c>
      <c r="M9" s="63">
        <f t="shared" si="2"/>
        <v>7139.36</v>
      </c>
      <c r="N9" s="61"/>
      <c r="O9" s="61"/>
      <c r="P9" s="61"/>
      <c r="Q9" s="63"/>
      <c r="R9" s="63"/>
      <c r="S9" s="63"/>
      <c r="T9" s="61" t="s">
        <v>4</v>
      </c>
    </row>
    <row r="10" spans="1:22" s="25" customFormat="1" ht="18" customHeight="1" x14ac:dyDescent="0.25">
      <c r="A10" s="28" t="s">
        <v>74</v>
      </c>
      <c r="B10" s="28">
        <v>38</v>
      </c>
      <c r="C10" s="28"/>
      <c r="D10" s="28">
        <v>127030</v>
      </c>
      <c r="E10" s="13" t="s">
        <v>28</v>
      </c>
      <c r="F10" s="28" t="s">
        <v>2</v>
      </c>
      <c r="G10" s="28">
        <v>1</v>
      </c>
      <c r="H10" s="28"/>
      <c r="I10" s="56">
        <v>0</v>
      </c>
      <c r="J10" s="56">
        <f t="shared" si="0"/>
        <v>0</v>
      </c>
      <c r="K10" s="56">
        <f t="shared" si="1"/>
        <v>0</v>
      </c>
      <c r="L10" s="28"/>
      <c r="M10" s="56">
        <f t="shared" si="2"/>
        <v>0</v>
      </c>
      <c r="N10" s="28"/>
      <c r="O10" s="28"/>
      <c r="P10" s="28"/>
      <c r="Q10" s="56"/>
      <c r="R10" s="56"/>
      <c r="S10" s="56"/>
      <c r="T10" s="28" t="s">
        <v>5</v>
      </c>
    </row>
    <row r="11" spans="1:22" s="25" customFormat="1" ht="18" customHeight="1" x14ac:dyDescent="0.25">
      <c r="A11" s="47" t="s">
        <v>55</v>
      </c>
      <c r="B11" s="47">
        <v>110</v>
      </c>
      <c r="C11" s="47" t="s">
        <v>71</v>
      </c>
      <c r="D11" s="47">
        <v>127031</v>
      </c>
      <c r="E11" s="46" t="s">
        <v>29</v>
      </c>
      <c r="F11" s="47" t="s">
        <v>2</v>
      </c>
      <c r="G11" s="47">
        <v>1</v>
      </c>
      <c r="H11" s="47">
        <v>1</v>
      </c>
      <c r="I11" s="55">
        <v>24500</v>
      </c>
      <c r="J11" s="55">
        <f t="shared" si="0"/>
        <v>24500</v>
      </c>
      <c r="K11" s="55">
        <f t="shared" si="1"/>
        <v>24500</v>
      </c>
      <c r="L11" s="47">
        <v>1</v>
      </c>
      <c r="M11" s="55">
        <f t="shared" si="2"/>
        <v>24500</v>
      </c>
      <c r="N11" s="47"/>
      <c r="O11" s="47"/>
      <c r="P11" s="47"/>
      <c r="Q11" s="55"/>
      <c r="R11" s="55"/>
      <c r="S11" s="55"/>
      <c r="T11" s="47" t="s">
        <v>5</v>
      </c>
    </row>
    <row r="12" spans="1:22" s="25" customFormat="1" ht="18" customHeight="1" x14ac:dyDescent="0.25">
      <c r="A12" s="28" t="s">
        <v>74</v>
      </c>
      <c r="B12" s="28">
        <v>39</v>
      </c>
      <c r="C12" s="28"/>
      <c r="D12" s="28">
        <v>19349</v>
      </c>
      <c r="E12" s="13" t="s">
        <v>30</v>
      </c>
      <c r="F12" s="28" t="s">
        <v>2</v>
      </c>
      <c r="G12" s="28">
        <v>1</v>
      </c>
      <c r="H12" s="28"/>
      <c r="I12" s="56">
        <v>0</v>
      </c>
      <c r="J12" s="56">
        <f t="shared" si="0"/>
        <v>0</v>
      </c>
      <c r="K12" s="56">
        <f t="shared" si="1"/>
        <v>0</v>
      </c>
      <c r="L12" s="28"/>
      <c r="M12" s="56">
        <f t="shared" si="2"/>
        <v>0</v>
      </c>
      <c r="N12" s="28"/>
      <c r="O12" s="28"/>
      <c r="P12" s="28"/>
      <c r="Q12" s="56"/>
      <c r="R12" s="56"/>
      <c r="S12" s="56"/>
      <c r="T12" s="28" t="s">
        <v>6</v>
      </c>
    </row>
    <row r="13" spans="1:22" s="25" customFormat="1" ht="18" customHeight="1" x14ac:dyDescent="0.25">
      <c r="A13" s="28" t="s">
        <v>74</v>
      </c>
      <c r="B13" s="28">
        <v>41</v>
      </c>
      <c r="C13" s="28"/>
      <c r="D13" s="28">
        <v>50626</v>
      </c>
      <c r="E13" s="13" t="s">
        <v>31</v>
      </c>
      <c r="F13" s="28" t="s">
        <v>2</v>
      </c>
      <c r="G13" s="28">
        <v>2</v>
      </c>
      <c r="H13" s="28"/>
      <c r="I13" s="56">
        <v>0</v>
      </c>
      <c r="J13" s="56">
        <f t="shared" si="0"/>
        <v>0</v>
      </c>
      <c r="K13" s="56">
        <f t="shared" si="1"/>
        <v>0</v>
      </c>
      <c r="L13" s="28"/>
      <c r="M13" s="56">
        <f t="shared" si="2"/>
        <v>0</v>
      </c>
      <c r="N13" s="28"/>
      <c r="O13" s="28"/>
      <c r="P13" s="28"/>
      <c r="Q13" s="56"/>
      <c r="R13" s="56"/>
      <c r="S13" s="56"/>
      <c r="T13" s="28" t="s">
        <v>4</v>
      </c>
    </row>
    <row r="14" spans="1:22" s="25" customFormat="1" ht="18" customHeight="1" x14ac:dyDescent="0.25">
      <c r="A14" s="61" t="s">
        <v>55</v>
      </c>
      <c r="B14" s="64">
        <v>133</v>
      </c>
      <c r="C14" s="64" t="s">
        <v>72</v>
      </c>
      <c r="D14" s="61">
        <v>43220</v>
      </c>
      <c r="E14" s="62" t="s">
        <v>32</v>
      </c>
      <c r="F14" s="61" t="s">
        <v>2</v>
      </c>
      <c r="G14" s="61">
        <v>1</v>
      </c>
      <c r="H14" s="61">
        <v>1</v>
      </c>
      <c r="I14" s="63">
        <v>5000</v>
      </c>
      <c r="J14" s="63">
        <f t="shared" si="0"/>
        <v>5000</v>
      </c>
      <c r="K14" s="63">
        <f t="shared" si="1"/>
        <v>5000</v>
      </c>
      <c r="L14" s="61">
        <v>1</v>
      </c>
      <c r="M14" s="63">
        <f t="shared" si="2"/>
        <v>5000</v>
      </c>
      <c r="N14" s="61"/>
      <c r="O14" s="61"/>
      <c r="P14" s="61"/>
      <c r="Q14" s="63"/>
      <c r="R14" s="63"/>
      <c r="S14" s="63"/>
      <c r="T14" s="61" t="s">
        <v>4</v>
      </c>
    </row>
    <row r="15" spans="1:22" s="25" customFormat="1" ht="18" customHeight="1" x14ac:dyDescent="0.25">
      <c r="A15" s="28" t="s">
        <v>74</v>
      </c>
      <c r="B15" s="28">
        <v>49</v>
      </c>
      <c r="C15" s="28"/>
      <c r="D15" s="28">
        <v>64956</v>
      </c>
      <c r="E15" s="13" t="s">
        <v>33</v>
      </c>
      <c r="F15" s="28" t="s">
        <v>2</v>
      </c>
      <c r="G15" s="28">
        <v>2</v>
      </c>
      <c r="H15" s="28"/>
      <c r="I15" s="56">
        <v>0</v>
      </c>
      <c r="J15" s="56">
        <f t="shared" si="0"/>
        <v>0</v>
      </c>
      <c r="K15" s="56">
        <f t="shared" si="1"/>
        <v>0</v>
      </c>
      <c r="L15" s="28"/>
      <c r="M15" s="56">
        <f t="shared" si="2"/>
        <v>0</v>
      </c>
      <c r="N15" s="28"/>
      <c r="O15" s="28"/>
      <c r="P15" s="28"/>
      <c r="Q15" s="56"/>
      <c r="R15" s="56"/>
      <c r="S15" s="56"/>
      <c r="T15" s="28" t="s">
        <v>6</v>
      </c>
    </row>
    <row r="16" spans="1:22" s="25" customFormat="1" ht="18" customHeight="1" x14ac:dyDescent="0.25">
      <c r="A16" s="47" t="s">
        <v>55</v>
      </c>
      <c r="B16" s="47">
        <v>148</v>
      </c>
      <c r="C16" s="47" t="s">
        <v>73</v>
      </c>
      <c r="D16" s="47">
        <v>52656</v>
      </c>
      <c r="E16" s="46" t="s">
        <v>34</v>
      </c>
      <c r="F16" s="47" t="s">
        <v>2</v>
      </c>
      <c r="G16" s="47">
        <v>2</v>
      </c>
      <c r="H16" s="47">
        <v>2</v>
      </c>
      <c r="I16" s="55">
        <v>4167.2</v>
      </c>
      <c r="J16" s="55">
        <f t="shared" si="0"/>
        <v>8334.4</v>
      </c>
      <c r="K16" s="55">
        <f t="shared" si="1"/>
        <v>8334.4</v>
      </c>
      <c r="L16" s="47">
        <v>2</v>
      </c>
      <c r="M16" s="55">
        <f t="shared" si="2"/>
        <v>8334.4</v>
      </c>
      <c r="N16" s="47"/>
      <c r="O16" s="47"/>
      <c r="P16" s="47"/>
      <c r="Q16" s="55"/>
      <c r="R16" s="55"/>
      <c r="S16" s="55"/>
      <c r="T16" s="47" t="s">
        <v>4</v>
      </c>
    </row>
    <row r="17" spans="1:20" s="25" customFormat="1" ht="18" customHeight="1" x14ac:dyDescent="0.25">
      <c r="A17" s="58" t="s">
        <v>74</v>
      </c>
      <c r="B17" s="58">
        <v>65</v>
      </c>
      <c r="C17" s="58"/>
      <c r="D17" s="58">
        <v>127032</v>
      </c>
      <c r="E17" s="59" t="s">
        <v>35</v>
      </c>
      <c r="F17" s="58" t="s">
        <v>2</v>
      </c>
      <c r="G17" s="58">
        <v>1</v>
      </c>
      <c r="H17" s="58">
        <v>0</v>
      </c>
      <c r="I17" s="60">
        <v>6800</v>
      </c>
      <c r="J17" s="60">
        <f t="shared" si="0"/>
        <v>6800</v>
      </c>
      <c r="K17" s="60">
        <f t="shared" si="1"/>
        <v>0</v>
      </c>
      <c r="L17" s="58"/>
      <c r="M17" s="60">
        <f t="shared" si="2"/>
        <v>0</v>
      </c>
      <c r="N17" s="58"/>
      <c r="O17" s="58"/>
      <c r="P17" s="58"/>
      <c r="Q17" s="60"/>
      <c r="R17" s="60"/>
      <c r="S17" s="60"/>
      <c r="T17" s="58" t="s">
        <v>5</v>
      </c>
    </row>
    <row r="18" spans="1:20" s="25" customFormat="1" ht="18" customHeight="1" x14ac:dyDescent="0.25">
      <c r="A18" s="61" t="s">
        <v>55</v>
      </c>
      <c r="B18" s="61">
        <v>192</v>
      </c>
      <c r="C18" s="61" t="s">
        <v>63</v>
      </c>
      <c r="D18" s="61">
        <v>62471</v>
      </c>
      <c r="E18" s="62" t="s">
        <v>36</v>
      </c>
      <c r="F18" s="61" t="s">
        <v>2</v>
      </c>
      <c r="G18" s="61">
        <v>1</v>
      </c>
      <c r="H18" s="61">
        <v>1</v>
      </c>
      <c r="I18" s="63">
        <v>1670</v>
      </c>
      <c r="J18" s="63">
        <f t="shared" si="0"/>
        <v>1670</v>
      </c>
      <c r="K18" s="63">
        <f t="shared" si="1"/>
        <v>1670</v>
      </c>
      <c r="L18" s="61">
        <v>1</v>
      </c>
      <c r="M18" s="63">
        <f t="shared" si="2"/>
        <v>1670</v>
      </c>
      <c r="N18" s="61"/>
      <c r="O18" s="61"/>
      <c r="P18" s="61"/>
      <c r="Q18" s="63"/>
      <c r="R18" s="63"/>
      <c r="S18" s="63"/>
      <c r="T18" s="61" t="s">
        <v>4</v>
      </c>
    </row>
    <row r="19" spans="1:20" s="25" customFormat="1" ht="18" customHeight="1" x14ac:dyDescent="0.25">
      <c r="A19" s="61" t="s">
        <v>55</v>
      </c>
      <c r="B19" s="61">
        <v>208</v>
      </c>
      <c r="C19" s="61" t="s">
        <v>70</v>
      </c>
      <c r="D19" s="61">
        <v>66644</v>
      </c>
      <c r="E19" s="62" t="s">
        <v>37</v>
      </c>
      <c r="F19" s="61" t="s">
        <v>2</v>
      </c>
      <c r="G19" s="61">
        <v>0</v>
      </c>
      <c r="H19" s="61">
        <v>2</v>
      </c>
      <c r="I19" s="63">
        <v>35151</v>
      </c>
      <c r="J19" s="63">
        <f t="shared" si="0"/>
        <v>0</v>
      </c>
      <c r="K19" s="63">
        <f t="shared" si="1"/>
        <v>70302</v>
      </c>
      <c r="L19" s="61">
        <v>2</v>
      </c>
      <c r="M19" s="63">
        <f t="shared" si="2"/>
        <v>70302</v>
      </c>
      <c r="N19" s="61"/>
      <c r="O19" s="61"/>
      <c r="P19" s="61"/>
      <c r="Q19" s="63"/>
      <c r="R19" s="63"/>
      <c r="S19" s="63"/>
      <c r="T19" s="61" t="s">
        <v>5</v>
      </c>
    </row>
    <row r="20" spans="1:20" s="25" customFormat="1" ht="18" customHeight="1" x14ac:dyDescent="0.25">
      <c r="A20" s="61" t="s">
        <v>55</v>
      </c>
      <c r="B20" s="61">
        <v>208</v>
      </c>
      <c r="C20" s="61" t="s">
        <v>69</v>
      </c>
      <c r="D20" s="61">
        <v>66644</v>
      </c>
      <c r="E20" s="62" t="s">
        <v>37</v>
      </c>
      <c r="F20" s="61" t="s">
        <v>2</v>
      </c>
      <c r="G20" s="61">
        <v>4</v>
      </c>
      <c r="H20" s="61">
        <v>1</v>
      </c>
      <c r="I20" s="63">
        <v>35151</v>
      </c>
      <c r="J20" s="63">
        <f>I20*G20</f>
        <v>140604</v>
      </c>
      <c r="K20" s="63">
        <f>I20*H20</f>
        <v>35151</v>
      </c>
      <c r="L20" s="61"/>
      <c r="M20" s="63"/>
      <c r="N20" s="61">
        <v>1</v>
      </c>
      <c r="O20" s="61"/>
      <c r="P20" s="61"/>
      <c r="Q20" s="63">
        <f>N20*I20</f>
        <v>35151</v>
      </c>
      <c r="R20" s="63"/>
      <c r="S20" s="63"/>
      <c r="T20" s="61" t="s">
        <v>5</v>
      </c>
    </row>
    <row r="21" spans="1:20" s="25" customFormat="1" ht="18" customHeight="1" x14ac:dyDescent="0.25">
      <c r="A21" s="101" t="s">
        <v>55</v>
      </c>
      <c r="B21" s="101">
        <v>208</v>
      </c>
      <c r="C21" s="101"/>
      <c r="D21" s="101">
        <v>66644</v>
      </c>
      <c r="E21" s="102" t="s">
        <v>37</v>
      </c>
      <c r="F21" s="101" t="s">
        <v>2</v>
      </c>
      <c r="G21" s="101">
        <v>0</v>
      </c>
      <c r="H21" s="101">
        <v>0</v>
      </c>
      <c r="I21" s="103">
        <v>35151</v>
      </c>
      <c r="J21" s="103">
        <f>I21*G21</f>
        <v>0</v>
      </c>
      <c r="K21" s="103">
        <f>I21*H21</f>
        <v>0</v>
      </c>
      <c r="L21" s="101"/>
      <c r="M21" s="103"/>
      <c r="N21" s="101"/>
      <c r="O21" s="101"/>
      <c r="P21" s="101"/>
      <c r="Q21" s="103"/>
      <c r="R21" s="103"/>
      <c r="S21" s="103"/>
      <c r="T21" s="101" t="s">
        <v>5</v>
      </c>
    </row>
    <row r="22" spans="1:20" s="25" customFormat="1" ht="18" customHeight="1" x14ac:dyDescent="0.25">
      <c r="A22" s="101" t="s">
        <v>74</v>
      </c>
      <c r="B22" s="101">
        <v>76</v>
      </c>
      <c r="C22" s="101"/>
      <c r="D22" s="101">
        <v>66644</v>
      </c>
      <c r="E22" s="102" t="s">
        <v>37</v>
      </c>
      <c r="F22" s="101" t="s">
        <v>2</v>
      </c>
      <c r="G22" s="101">
        <v>1</v>
      </c>
      <c r="H22" s="101">
        <v>0</v>
      </c>
      <c r="I22" s="103">
        <v>32261</v>
      </c>
      <c r="J22" s="103">
        <f t="shared" si="0"/>
        <v>32261</v>
      </c>
      <c r="K22" s="103">
        <f t="shared" si="1"/>
        <v>0</v>
      </c>
      <c r="L22" s="101"/>
      <c r="M22" s="103">
        <f t="shared" si="2"/>
        <v>0</v>
      </c>
      <c r="N22" s="101"/>
      <c r="O22" s="101"/>
      <c r="P22" s="101"/>
      <c r="Q22" s="103"/>
      <c r="R22" s="103"/>
      <c r="S22" s="103"/>
      <c r="T22" s="101" t="s">
        <v>5</v>
      </c>
    </row>
    <row r="23" spans="1:20" s="25" customFormat="1" ht="18" customHeight="1" x14ac:dyDescent="0.25">
      <c r="A23" s="28" t="s">
        <v>74</v>
      </c>
      <c r="B23" s="28">
        <v>78</v>
      </c>
      <c r="C23" s="28"/>
      <c r="D23" s="28">
        <v>127099</v>
      </c>
      <c r="E23" s="13" t="s">
        <v>38</v>
      </c>
      <c r="F23" s="28" t="s">
        <v>2</v>
      </c>
      <c r="G23" s="28">
        <v>2</v>
      </c>
      <c r="H23" s="28"/>
      <c r="I23" s="56">
        <v>0</v>
      </c>
      <c r="J23" s="56">
        <f t="shared" si="0"/>
        <v>0</v>
      </c>
      <c r="K23" s="56">
        <f t="shared" si="1"/>
        <v>0</v>
      </c>
      <c r="L23" s="28"/>
      <c r="M23" s="56">
        <f t="shared" si="2"/>
        <v>0</v>
      </c>
      <c r="N23" s="28"/>
      <c r="O23" s="28"/>
      <c r="P23" s="28"/>
      <c r="Q23" s="56"/>
      <c r="R23" s="56"/>
      <c r="S23" s="56"/>
      <c r="T23" s="28" t="s">
        <v>6</v>
      </c>
    </row>
    <row r="24" spans="1:20" s="4" customFormat="1" ht="18" customHeight="1" x14ac:dyDescent="0.25">
      <c r="A24" s="61" t="s">
        <v>55</v>
      </c>
      <c r="B24" s="64">
        <v>250</v>
      </c>
      <c r="C24" s="64" t="s">
        <v>64</v>
      </c>
      <c r="D24" s="61">
        <v>50635</v>
      </c>
      <c r="E24" s="65" t="s">
        <v>39</v>
      </c>
      <c r="F24" s="61" t="s">
        <v>2</v>
      </c>
      <c r="G24" s="61">
        <v>3</v>
      </c>
      <c r="H24" s="61">
        <v>3</v>
      </c>
      <c r="I24" s="63">
        <v>4787</v>
      </c>
      <c r="J24" s="63">
        <f t="shared" si="0"/>
        <v>14361</v>
      </c>
      <c r="K24" s="63">
        <f t="shared" si="1"/>
        <v>14361</v>
      </c>
      <c r="L24" s="61">
        <v>3</v>
      </c>
      <c r="M24" s="63">
        <f t="shared" si="2"/>
        <v>14361</v>
      </c>
      <c r="N24" s="61"/>
      <c r="O24" s="61"/>
      <c r="P24" s="61"/>
      <c r="Q24" s="63"/>
      <c r="R24" s="63"/>
      <c r="S24" s="63"/>
      <c r="T24" s="61" t="s">
        <v>58</v>
      </c>
    </row>
    <row r="25" spans="1:20" x14ac:dyDescent="0.25">
      <c r="A25" s="87" t="s">
        <v>9</v>
      </c>
      <c r="B25" s="88"/>
      <c r="C25" s="88"/>
      <c r="D25" s="88"/>
      <c r="E25" s="88"/>
      <c r="F25" s="88"/>
      <c r="G25" s="88"/>
      <c r="H25" s="88"/>
      <c r="I25" s="89"/>
      <c r="J25" s="43">
        <f>SUM(J6:J24)</f>
        <v>252659.76</v>
      </c>
      <c r="K25" s="43">
        <f>SUM(K6:K24)</f>
        <v>178447.76</v>
      </c>
      <c r="L25" s="14"/>
      <c r="M25" s="44">
        <f>SUM(M6:M24)</f>
        <v>143296.76</v>
      </c>
      <c r="N25" s="14"/>
      <c r="O25" s="14"/>
      <c r="P25" s="15"/>
      <c r="Q25" s="44">
        <f>SUM(Q6:Q24)</f>
        <v>35151</v>
      </c>
      <c r="R25" s="45">
        <f>SUM(R6:R24)</f>
        <v>0</v>
      </c>
      <c r="S25" s="45">
        <f>SUM(S6:S24)</f>
        <v>0</v>
      </c>
      <c r="T25" s="16"/>
    </row>
    <row r="26" spans="1:20" x14ac:dyDescent="0.25">
      <c r="J26" s="17"/>
      <c r="K26" s="17"/>
      <c r="L26" s="18"/>
      <c r="M26" s="19"/>
      <c r="N26" s="18"/>
      <c r="O26" s="18"/>
      <c r="P26" s="18"/>
      <c r="Q26" s="20"/>
      <c r="R26" s="20"/>
      <c r="S26" s="20"/>
      <c r="T26" s="21"/>
    </row>
    <row r="27" spans="1:20" x14ac:dyDescent="0.25">
      <c r="A27" s="90"/>
      <c r="B27" s="90"/>
      <c r="C27" s="90"/>
    </row>
    <row r="28" spans="1:20" x14ac:dyDescent="0.25">
      <c r="C28" s="5"/>
      <c r="I28" s="92" t="s">
        <v>60</v>
      </c>
      <c r="J28" s="93"/>
      <c r="K28" s="93"/>
      <c r="L28" s="93"/>
      <c r="M28" s="94"/>
    </row>
    <row r="29" spans="1:20" ht="15" customHeight="1" x14ac:dyDescent="0.25">
      <c r="C29" s="5"/>
      <c r="I29" s="34"/>
      <c r="J29" s="35"/>
      <c r="K29" s="93" t="s">
        <v>61</v>
      </c>
      <c r="L29" s="93"/>
      <c r="M29" s="36" t="s">
        <v>46</v>
      </c>
      <c r="R29" s="10"/>
      <c r="S29" s="10"/>
    </row>
    <row r="30" spans="1:20" ht="15" customHeight="1" x14ac:dyDescent="0.25">
      <c r="A30" s="91" t="s">
        <v>10</v>
      </c>
      <c r="B30" s="91"/>
      <c r="C30" s="91"/>
      <c r="D30" s="91"/>
      <c r="E30" s="91"/>
      <c r="I30" s="76" t="s">
        <v>62</v>
      </c>
      <c r="J30" s="77"/>
      <c r="K30" s="78">
        <f>J25</f>
        <v>252659.76</v>
      </c>
      <c r="L30" s="79"/>
      <c r="M30" s="38">
        <f>K25</f>
        <v>178447.76</v>
      </c>
      <c r="Q30" s="66" t="s">
        <v>59</v>
      </c>
      <c r="R30" s="67"/>
      <c r="S30" s="67"/>
      <c r="T30" s="67"/>
    </row>
    <row r="31" spans="1:20" ht="15" customHeight="1" x14ac:dyDescent="0.25">
      <c r="A31" s="73" t="s">
        <v>75</v>
      </c>
      <c r="B31" s="73"/>
      <c r="C31" s="73"/>
      <c r="D31" s="73"/>
      <c r="E31" s="73"/>
      <c r="I31" s="76" t="s">
        <v>51</v>
      </c>
      <c r="J31" s="77"/>
      <c r="K31" s="78">
        <f>M25</f>
        <v>143296.76</v>
      </c>
      <c r="L31" s="79"/>
      <c r="M31" s="38">
        <f>M25</f>
        <v>143296.76</v>
      </c>
      <c r="Q31" s="7" t="s">
        <v>21</v>
      </c>
      <c r="R31" s="3" t="s">
        <v>41</v>
      </c>
      <c r="S31" s="3" t="s">
        <v>20</v>
      </c>
      <c r="T31" s="3" t="s">
        <v>9</v>
      </c>
    </row>
    <row r="32" spans="1:20" ht="15" customHeight="1" x14ac:dyDescent="0.25">
      <c r="A32" s="74" t="s">
        <v>22</v>
      </c>
      <c r="B32" s="74"/>
      <c r="C32" s="74"/>
      <c r="D32" s="74"/>
      <c r="E32" s="74"/>
      <c r="I32" s="76" t="s">
        <v>52</v>
      </c>
      <c r="J32" s="77"/>
      <c r="K32" s="78">
        <f>Q25</f>
        <v>35151</v>
      </c>
      <c r="L32" s="79"/>
      <c r="M32" s="38">
        <f>Q25</f>
        <v>35151</v>
      </c>
      <c r="Q32" s="30" t="s">
        <v>4</v>
      </c>
      <c r="R32" s="31">
        <f>SUMIF(T6:T24,Q32,M6:M24)</f>
        <v>31405.760000000002</v>
      </c>
      <c r="S32" s="31">
        <f>SUMIF(T$6:T$24,Q32,Q$6:Q$24)</f>
        <v>0</v>
      </c>
      <c r="T32" s="31">
        <f>R32+S32</f>
        <v>31405.760000000002</v>
      </c>
    </row>
    <row r="33" spans="1:20" ht="15" customHeight="1" x14ac:dyDescent="0.25">
      <c r="A33" s="75" t="s">
        <v>16</v>
      </c>
      <c r="B33" s="75"/>
      <c r="C33" s="75"/>
      <c r="D33" s="75"/>
      <c r="E33" s="75"/>
      <c r="I33" s="96" t="s">
        <v>53</v>
      </c>
      <c r="J33" s="97"/>
      <c r="K33" s="98">
        <f>SUM(K31:L32)</f>
        <v>178447.76</v>
      </c>
      <c r="L33" s="99"/>
      <c r="M33" s="37">
        <f>M31+M32</f>
        <v>178447.76</v>
      </c>
      <c r="Q33" s="30" t="s">
        <v>5</v>
      </c>
      <c r="R33" s="31">
        <f>SUMIF(T6:T24,Q33,M6:M24)+I24</f>
        <v>99589</v>
      </c>
      <c r="S33" s="31">
        <f>SUMIF(T$6:T$24,Q33,Q$6:Q$24)</f>
        <v>35151</v>
      </c>
      <c r="T33" s="31">
        <f t="shared" ref="T33:T34" si="3">R33+S33</f>
        <v>134740</v>
      </c>
    </row>
    <row r="34" spans="1:20" ht="15" customHeight="1" x14ac:dyDescent="0.25">
      <c r="A34" s="69" t="s">
        <v>11</v>
      </c>
      <c r="B34" s="69"/>
      <c r="C34" s="69"/>
      <c r="D34" s="69"/>
      <c r="E34" s="69"/>
      <c r="M34" s="57"/>
      <c r="Q34" s="30" t="s">
        <v>6</v>
      </c>
      <c r="R34" s="31">
        <f>SUMIF(T6:T23,Q34,M6:M24)+I24*2</f>
        <v>12302</v>
      </c>
      <c r="S34" s="31">
        <f>SUMIF(T$6:T$24,Q34,Q$6:Q$24)</f>
        <v>0</v>
      </c>
      <c r="T34" s="31">
        <f t="shared" si="3"/>
        <v>12302</v>
      </c>
    </row>
    <row r="35" spans="1:20" ht="15" customHeight="1" x14ac:dyDescent="0.25">
      <c r="A35" s="70" t="s">
        <v>12</v>
      </c>
      <c r="B35" s="70"/>
      <c r="C35" s="70"/>
      <c r="D35" s="70"/>
      <c r="E35" s="70"/>
      <c r="J35" s="17"/>
      <c r="K35" s="5"/>
      <c r="Q35" s="32" t="s">
        <v>9</v>
      </c>
      <c r="R35" s="33">
        <f>SUM(R32:R34)</f>
        <v>143296.76</v>
      </c>
      <c r="S35" s="33">
        <f>SUM(S32:S34)</f>
        <v>35151</v>
      </c>
      <c r="T35" s="33">
        <f>SUM(T32:T34)</f>
        <v>178447.76</v>
      </c>
    </row>
    <row r="36" spans="1:20" ht="15" customHeight="1" x14ac:dyDescent="0.25">
      <c r="A36" s="71" t="s">
        <v>13</v>
      </c>
      <c r="B36" s="71"/>
      <c r="C36" s="71"/>
      <c r="D36" s="71"/>
      <c r="E36" s="71"/>
      <c r="P36" s="6"/>
      <c r="R36" s="57"/>
      <c r="S36" s="5"/>
      <c r="T36" s="5"/>
    </row>
    <row r="37" spans="1:20" ht="15" customHeight="1" x14ac:dyDescent="0.25">
      <c r="A37" s="72" t="s">
        <v>14</v>
      </c>
      <c r="B37" s="72"/>
      <c r="C37" s="72"/>
      <c r="D37" s="72"/>
      <c r="E37" s="72"/>
      <c r="I37" s="100" t="s">
        <v>68</v>
      </c>
      <c r="J37" s="100"/>
      <c r="K37" s="100"/>
      <c r="L37" s="48"/>
      <c r="M37" s="11"/>
      <c r="N37" s="22"/>
      <c r="P37" s="6"/>
      <c r="R37" s="22"/>
      <c r="S37" s="22"/>
      <c r="T37" s="22"/>
    </row>
    <row r="38" spans="1:20" x14ac:dyDescent="0.25">
      <c r="A38" s="68" t="s">
        <v>54</v>
      </c>
      <c r="B38" s="68"/>
      <c r="C38" s="68"/>
      <c r="D38" s="68"/>
      <c r="E38" s="68"/>
      <c r="I38" s="7" t="s">
        <v>15</v>
      </c>
      <c r="J38" s="3" t="s">
        <v>61</v>
      </c>
      <c r="K38" s="3" t="s">
        <v>46</v>
      </c>
      <c r="L38" s="48"/>
      <c r="M38" s="11"/>
      <c r="T38" s="10"/>
    </row>
    <row r="39" spans="1:20" x14ac:dyDescent="0.25">
      <c r="A39" s="23"/>
      <c r="C39" s="23"/>
      <c r="I39" s="24" t="s">
        <v>64</v>
      </c>
      <c r="J39" s="54">
        <f t="shared" ref="J39:J48" si="4">SUMIF(C$6:C$24,I39,J$6:J$24)</f>
        <v>18823</v>
      </c>
      <c r="K39" s="50">
        <f t="shared" ref="K39:K48" si="5">SUMIF(C$6:C$24,I39,K$6:K$24)</f>
        <v>18823</v>
      </c>
      <c r="L39" s="48"/>
      <c r="M39" s="11"/>
      <c r="N39" s="11"/>
      <c r="O39" s="11"/>
      <c r="Q39" s="39" t="s">
        <v>43</v>
      </c>
      <c r="R39" s="40" t="s">
        <v>61</v>
      </c>
      <c r="S39" s="40" t="s">
        <v>46</v>
      </c>
      <c r="T39" s="8"/>
    </row>
    <row r="40" spans="1:20" x14ac:dyDescent="0.25">
      <c r="I40" s="24" t="s">
        <v>67</v>
      </c>
      <c r="J40" s="54">
        <f t="shared" si="4"/>
        <v>2728</v>
      </c>
      <c r="K40" s="50">
        <f t="shared" si="5"/>
        <v>2728</v>
      </c>
      <c r="L40" s="48"/>
      <c r="M40" s="11"/>
      <c r="N40" s="8"/>
      <c r="O40" s="8"/>
      <c r="Q40" s="49" t="s">
        <v>55</v>
      </c>
      <c r="R40" s="50">
        <f>SUMIF(A$6:A$24,Q40,J$6:J$24)</f>
        <v>213598.76</v>
      </c>
      <c r="S40" s="50">
        <f>SUMIF(A$6:A$24,Q40,K$6:K$24)</f>
        <v>178447.76</v>
      </c>
      <c r="T40" s="8"/>
    </row>
    <row r="41" spans="1:20" x14ac:dyDescent="0.25">
      <c r="A41" s="95"/>
      <c r="B41" s="95"/>
      <c r="C41" s="95"/>
      <c r="D41" s="95"/>
      <c r="E41" s="95"/>
      <c r="I41" s="24" t="s">
        <v>65</v>
      </c>
      <c r="J41" s="54">
        <f t="shared" si="4"/>
        <v>4800</v>
      </c>
      <c r="K41" s="50">
        <f t="shared" si="5"/>
        <v>4800</v>
      </c>
      <c r="L41" s="48"/>
      <c r="M41" s="11"/>
      <c r="N41" s="8"/>
      <c r="O41" s="8"/>
      <c r="Q41" s="49" t="s">
        <v>74</v>
      </c>
      <c r="R41" s="50">
        <f>SUMIF(A$6:A$24,Q41,J$6:J$24)</f>
        <v>39061</v>
      </c>
      <c r="S41" s="50">
        <f>SUMIF(A$6:A$24,Q41,K$6:K$24)</f>
        <v>0</v>
      </c>
      <c r="T41" s="8"/>
    </row>
    <row r="42" spans="1:20" x14ac:dyDescent="0.25">
      <c r="A42" s="95"/>
      <c r="B42" s="95"/>
      <c r="C42" s="95"/>
      <c r="D42" s="95"/>
      <c r="E42" s="95"/>
      <c r="I42" s="24" t="s">
        <v>66</v>
      </c>
      <c r="J42" s="54">
        <f t="shared" si="4"/>
        <v>7139.36</v>
      </c>
      <c r="K42" s="50">
        <f t="shared" si="5"/>
        <v>7139.36</v>
      </c>
      <c r="L42" s="48"/>
      <c r="M42" s="11"/>
      <c r="N42" s="8"/>
      <c r="O42" s="8"/>
      <c r="Q42" s="39" t="s">
        <v>9</v>
      </c>
      <c r="R42" s="51">
        <f>SUM(R40:R41)</f>
        <v>252659.76</v>
      </c>
      <c r="S42" s="51">
        <f>SUM(S40:S41)</f>
        <v>178447.76</v>
      </c>
      <c r="T42" s="8"/>
    </row>
    <row r="43" spans="1:20" x14ac:dyDescent="0.25">
      <c r="I43" s="24" t="s">
        <v>71</v>
      </c>
      <c r="J43" s="54">
        <f t="shared" si="4"/>
        <v>24500</v>
      </c>
      <c r="K43" s="50">
        <f t="shared" si="5"/>
        <v>24500</v>
      </c>
      <c r="L43" s="48"/>
      <c r="M43" s="11"/>
      <c r="N43" s="8"/>
      <c r="O43" s="8"/>
      <c r="P43" s="8"/>
      <c r="Q43" s="8"/>
      <c r="R43" s="8"/>
      <c r="T43" s="8"/>
    </row>
    <row r="44" spans="1:20" x14ac:dyDescent="0.25">
      <c r="I44" s="24" t="s">
        <v>72</v>
      </c>
      <c r="J44" s="54">
        <f t="shared" si="4"/>
        <v>5000</v>
      </c>
      <c r="K44" s="50">
        <f t="shared" si="5"/>
        <v>5000</v>
      </c>
      <c r="L44" s="48"/>
      <c r="M44" s="11"/>
      <c r="N44" s="8"/>
      <c r="O44" s="8"/>
      <c r="P44" s="8"/>
      <c r="Q44" s="8"/>
      <c r="R44" s="8"/>
      <c r="T44" s="8"/>
    </row>
    <row r="45" spans="1:20" x14ac:dyDescent="0.25">
      <c r="I45" s="24" t="s">
        <v>63</v>
      </c>
      <c r="J45" s="54">
        <f t="shared" si="4"/>
        <v>1670</v>
      </c>
      <c r="K45" s="50">
        <f t="shared" si="5"/>
        <v>1670</v>
      </c>
      <c r="L45" s="48"/>
      <c r="M45" s="11"/>
      <c r="N45" s="8"/>
      <c r="O45" s="8"/>
      <c r="P45" s="8"/>
      <c r="Q45" s="8"/>
      <c r="R45" s="8"/>
      <c r="T45" s="8"/>
    </row>
    <row r="46" spans="1:20" x14ac:dyDescent="0.25">
      <c r="I46" s="24" t="s">
        <v>70</v>
      </c>
      <c r="J46" s="54">
        <f t="shared" si="4"/>
        <v>0</v>
      </c>
      <c r="K46" s="50">
        <f t="shared" si="5"/>
        <v>70302</v>
      </c>
      <c r="L46" s="48"/>
      <c r="M46" s="11"/>
      <c r="N46" s="8"/>
      <c r="O46" s="8"/>
      <c r="P46" s="8"/>
      <c r="Q46" s="8"/>
      <c r="R46" s="8"/>
      <c r="T46" s="8"/>
    </row>
    <row r="47" spans="1:20" x14ac:dyDescent="0.25">
      <c r="I47" s="26" t="s">
        <v>69</v>
      </c>
      <c r="J47" s="54">
        <f t="shared" si="4"/>
        <v>140604</v>
      </c>
      <c r="K47" s="50">
        <f t="shared" si="5"/>
        <v>35151</v>
      </c>
      <c r="L47" s="48"/>
      <c r="M47" s="11"/>
      <c r="N47" s="8"/>
      <c r="O47" s="8"/>
      <c r="P47" s="8"/>
      <c r="Q47" s="8"/>
      <c r="R47" s="8"/>
      <c r="T47" s="8"/>
    </row>
    <row r="48" spans="1:20" x14ac:dyDescent="0.25">
      <c r="I48" s="26" t="s">
        <v>73</v>
      </c>
      <c r="J48" s="54">
        <f t="shared" si="4"/>
        <v>8334.4</v>
      </c>
      <c r="K48" s="50">
        <f t="shared" si="5"/>
        <v>8334.4</v>
      </c>
      <c r="L48" s="48"/>
      <c r="M48" s="11"/>
      <c r="N48" s="8"/>
      <c r="O48" s="8"/>
      <c r="P48" s="8"/>
      <c r="Q48" s="8"/>
      <c r="R48" s="52"/>
      <c r="T48" s="8"/>
    </row>
    <row r="49" spans="9:20" x14ac:dyDescent="0.25">
      <c r="I49" s="39" t="s">
        <v>9</v>
      </c>
      <c r="J49" s="44">
        <f>SUM(J39:J48)</f>
        <v>213598.75999999998</v>
      </c>
      <c r="K49" s="39">
        <f>SUM(K39:K48)</f>
        <v>178447.75999999998</v>
      </c>
      <c r="L49" s="53"/>
      <c r="M49" s="48"/>
      <c r="N49" s="8"/>
      <c r="O49" s="8"/>
      <c r="P49" s="8"/>
      <c r="Q49" s="8"/>
      <c r="R49" s="52"/>
      <c r="T49" s="8"/>
    </row>
    <row r="50" spans="9:20" x14ac:dyDescent="0.25">
      <c r="J50" s="53"/>
      <c r="K50" s="53"/>
      <c r="N50" s="8"/>
      <c r="O50" s="8"/>
      <c r="P50" s="8"/>
      <c r="Q50" s="8"/>
      <c r="R50" s="52"/>
      <c r="T50" s="8"/>
    </row>
    <row r="51" spans="9:20" x14ac:dyDescent="0.25">
      <c r="J51" s="17"/>
      <c r="K51" s="17"/>
    </row>
  </sheetData>
  <sheetProtection algorithmName="SHA-512" hashValue="1+pyOdXo8XBY1XqnGoEjSwp7UTuCFb/WBfuSp/dKYjMb6i+o1FGuu0kq9unyN8fsasGVzKvcMbv3WJW1heFMnA==" saltValue="7c/QLxyXjHJjOugaoeq7cg==" spinCount="100000" sheet="1" objects="1" scenarios="1"/>
  <sortState ref="I39:I43">
    <sortCondition ref="I39"/>
  </sortState>
  <mergeCells count="31">
    <mergeCell ref="A41:E41"/>
    <mergeCell ref="A42:E42"/>
    <mergeCell ref="I33:J33"/>
    <mergeCell ref="K33:L33"/>
    <mergeCell ref="I37:K37"/>
    <mergeCell ref="A25:I25"/>
    <mergeCell ref="A27:C27"/>
    <mergeCell ref="A30:E30"/>
    <mergeCell ref="I28:M28"/>
    <mergeCell ref="K29:L29"/>
    <mergeCell ref="I30:J30"/>
    <mergeCell ref="K30:L30"/>
    <mergeCell ref="D3:R3"/>
    <mergeCell ref="L4:M4"/>
    <mergeCell ref="A1:V1"/>
    <mergeCell ref="A2:V2"/>
    <mergeCell ref="N4:S4"/>
    <mergeCell ref="A4:E4"/>
    <mergeCell ref="Q30:T30"/>
    <mergeCell ref="A38:E38"/>
    <mergeCell ref="A34:E34"/>
    <mergeCell ref="A35:E35"/>
    <mergeCell ref="A36:E36"/>
    <mergeCell ref="A37:E37"/>
    <mergeCell ref="A31:E31"/>
    <mergeCell ref="A32:E32"/>
    <mergeCell ref="A33:E33"/>
    <mergeCell ref="I31:J31"/>
    <mergeCell ref="K31:L31"/>
    <mergeCell ref="I32:J32"/>
    <mergeCell ref="K32:L32"/>
  </mergeCells>
  <printOptions horizontalCentered="1"/>
  <pageMargins left="0.19685039370078741" right="0.19685039370078741" top="0.98425196850393704" bottom="0.98425196850393704" header="0.19685039370078741" footer="0.19685039370078741"/>
  <pageSetup paperSize="9" scale="60"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Equipamentos 2017-2018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dc:creator>
  <cp:lastModifiedBy>ICT</cp:lastModifiedBy>
  <cp:lastPrinted>2017-05-16T13:19:30Z</cp:lastPrinted>
  <dcterms:created xsi:type="dcterms:W3CDTF">2016-06-27T20:56:02Z</dcterms:created>
  <dcterms:modified xsi:type="dcterms:W3CDTF">2019-04-15T13:39:36Z</dcterms:modified>
</cp:coreProperties>
</file>