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ais\Documents\ICT\Execução Orçamentária\Compras\Equipamentos\"/>
    </mc:Choice>
  </mc:AlternateContent>
  <bookViews>
    <workbookView xWindow="0" yWindow="0" windowWidth="28800" windowHeight="11850"/>
  </bookViews>
  <sheets>
    <sheet name="Equipamentos 2019-202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1" l="1"/>
  <c r="S16" i="1"/>
  <c r="R16" i="1"/>
  <c r="Q16" i="1"/>
  <c r="M16" i="1"/>
  <c r="K16" i="1"/>
  <c r="J16" i="1"/>
  <c r="S14" i="1"/>
  <c r="R14" i="1"/>
  <c r="Q14" i="1"/>
  <c r="M14" i="1"/>
  <c r="K14" i="1"/>
  <c r="J14" i="1"/>
  <c r="S10" i="1"/>
  <c r="R10" i="1"/>
  <c r="Q10" i="1"/>
  <c r="M10" i="1"/>
  <c r="K10" i="1"/>
  <c r="J10" i="1"/>
  <c r="S8" i="1"/>
  <c r="R8" i="1"/>
  <c r="T36" i="1" s="1"/>
  <c r="Q8" i="1"/>
  <c r="M8" i="1"/>
  <c r="K8" i="1"/>
  <c r="J8" i="1"/>
  <c r="K26" i="1"/>
  <c r="J26" i="1"/>
  <c r="M26" i="1"/>
  <c r="Q26" i="1"/>
  <c r="R26" i="1"/>
  <c r="S26" i="1"/>
  <c r="J13" i="1" l="1"/>
  <c r="Q7" i="1" l="1"/>
  <c r="R7" i="1"/>
  <c r="S7" i="1"/>
  <c r="Q9" i="1"/>
  <c r="R9" i="1"/>
  <c r="S9" i="1"/>
  <c r="Q11" i="1"/>
  <c r="R11" i="1"/>
  <c r="S11" i="1"/>
  <c r="Q12" i="1"/>
  <c r="R12" i="1"/>
  <c r="S12" i="1"/>
  <c r="Q13" i="1"/>
  <c r="R13" i="1"/>
  <c r="S13" i="1"/>
  <c r="Q15" i="1"/>
  <c r="R15" i="1"/>
  <c r="S15" i="1"/>
  <c r="Q17" i="1"/>
  <c r="R17" i="1"/>
  <c r="S17" i="1"/>
  <c r="Q18" i="1"/>
  <c r="R18" i="1"/>
  <c r="S18" i="1"/>
  <c r="Q19" i="1"/>
  <c r="R19" i="1"/>
  <c r="S19" i="1"/>
  <c r="Q20" i="1"/>
  <c r="R20" i="1"/>
  <c r="T35" i="1" s="1"/>
  <c r="S20" i="1"/>
  <c r="Q21" i="1"/>
  <c r="R21" i="1"/>
  <c r="S21" i="1"/>
  <c r="Q22" i="1"/>
  <c r="R22" i="1"/>
  <c r="T34" i="1" s="1"/>
  <c r="S22" i="1"/>
  <c r="Q23" i="1"/>
  <c r="R23" i="1"/>
  <c r="S23" i="1"/>
  <c r="Q24" i="1"/>
  <c r="R24" i="1"/>
  <c r="S24" i="1"/>
  <c r="Q25" i="1"/>
  <c r="R25" i="1"/>
  <c r="S25" i="1"/>
  <c r="S6" i="1"/>
  <c r="R6" i="1"/>
  <c r="Q6" i="1"/>
  <c r="M7" i="1"/>
  <c r="M9" i="1"/>
  <c r="M11" i="1"/>
  <c r="M12" i="1"/>
  <c r="M13" i="1"/>
  <c r="M15" i="1"/>
  <c r="M17" i="1"/>
  <c r="M18" i="1"/>
  <c r="M19" i="1"/>
  <c r="M20" i="1"/>
  <c r="M21" i="1"/>
  <c r="M22" i="1"/>
  <c r="M23" i="1"/>
  <c r="M24" i="1"/>
  <c r="M25" i="1"/>
  <c r="M6" i="1"/>
  <c r="K7" i="1"/>
  <c r="K42" i="1" s="1"/>
  <c r="K9" i="1"/>
  <c r="K11" i="1"/>
  <c r="K12" i="1"/>
  <c r="K13" i="1"/>
  <c r="K15" i="1"/>
  <c r="K17" i="1"/>
  <c r="K18" i="1"/>
  <c r="K19" i="1"/>
  <c r="S35" i="1" s="1"/>
  <c r="U35" i="1" s="1"/>
  <c r="K20" i="1"/>
  <c r="K21" i="1"/>
  <c r="M52" i="1" s="1"/>
  <c r="K22" i="1"/>
  <c r="K23" i="1"/>
  <c r="K24" i="1"/>
  <c r="K25" i="1"/>
  <c r="K6" i="1"/>
  <c r="K44" i="1" s="1"/>
  <c r="J7" i="1"/>
  <c r="J42" i="1" s="1"/>
  <c r="J9" i="1"/>
  <c r="J11" i="1"/>
  <c r="J12" i="1"/>
  <c r="J15" i="1"/>
  <c r="J17" i="1"/>
  <c r="J18" i="1"/>
  <c r="J19" i="1"/>
  <c r="J20" i="1"/>
  <c r="J21" i="1"/>
  <c r="K52" i="1" s="1"/>
  <c r="J22" i="1"/>
  <c r="J23" i="1"/>
  <c r="J24" i="1"/>
  <c r="J25" i="1"/>
  <c r="J6" i="1"/>
  <c r="J44" i="1" s="1"/>
  <c r="S43" i="1"/>
  <c r="K41" i="1" l="1"/>
  <c r="J43" i="1"/>
  <c r="K43" i="1"/>
  <c r="J41" i="1"/>
  <c r="K27" i="1"/>
  <c r="M32" i="1" s="1"/>
  <c r="T37" i="1"/>
  <c r="S34" i="1"/>
  <c r="S36" i="1"/>
  <c r="U36" i="1" s="1"/>
  <c r="R42" i="1"/>
  <c r="R44" i="1" s="1"/>
  <c r="Q27" i="1"/>
  <c r="K34" i="1" s="1"/>
  <c r="M27" i="1"/>
  <c r="K33" i="1" s="1"/>
  <c r="S27" i="1"/>
  <c r="R27" i="1"/>
  <c r="K35" i="1" s="1"/>
  <c r="J27" i="1"/>
  <c r="S42" i="1"/>
  <c r="S44" i="1" s="1"/>
  <c r="R34" i="1"/>
  <c r="J45" i="1" l="1"/>
  <c r="K51" i="1" s="1"/>
  <c r="K45" i="1"/>
  <c r="K36" i="1"/>
  <c r="U34" i="1"/>
  <c r="U37" i="1" s="1"/>
  <c r="S37" i="1"/>
  <c r="K32" i="1"/>
  <c r="M34" i="1"/>
  <c r="M36" i="1" s="1"/>
  <c r="R37" i="1"/>
  <c r="M33" i="1"/>
  <c r="M51" i="1" l="1"/>
  <c r="M53" i="1" s="1"/>
  <c r="K53" i="1"/>
</calcChain>
</file>

<file path=xl/sharedStrings.xml><?xml version="1.0" encoding="utf-8"?>
<sst xmlns="http://schemas.openxmlformats.org/spreadsheetml/2006/main" count="166" uniqueCount="81">
  <si>
    <t>Instituto de Ciência e Tecnologia - ICT</t>
  </si>
  <si>
    <t>Inversão</t>
  </si>
  <si>
    <t>Prioridade</t>
  </si>
  <si>
    <t>Pregão</t>
  </si>
  <si>
    <t xml:space="preserve">Item </t>
  </si>
  <si>
    <t>Empenho</t>
  </si>
  <si>
    <t>SIGE</t>
  </si>
  <si>
    <t>DESCRIÇÃO</t>
  </si>
  <si>
    <t>UN</t>
  </si>
  <si>
    <t>QTD.</t>
  </si>
  <si>
    <t>Emp.</t>
  </si>
  <si>
    <t>R$ Unit.</t>
  </si>
  <si>
    <t>R$ total</t>
  </si>
  <si>
    <t>Empenhado</t>
  </si>
  <si>
    <t>Inv.</t>
  </si>
  <si>
    <t>R$ Inversão</t>
  </si>
  <si>
    <t>I</t>
  </si>
  <si>
    <t>II</t>
  </si>
  <si>
    <t>III</t>
  </si>
  <si>
    <t>R$ Prior. I</t>
  </si>
  <si>
    <t>R$ Prior. II</t>
  </si>
  <si>
    <t>R$ Prior. III</t>
  </si>
  <si>
    <t>Solicitante</t>
  </si>
  <si>
    <t>Equipe 1</t>
  </si>
  <si>
    <t>Equipe 3</t>
  </si>
  <si>
    <t>Equipe 2</t>
  </si>
  <si>
    <t>Lixadeira/Politriz de bancada de velocidade alta e variável, equipada com prato de 300 mm, controle de velocidade, botão para seleção do sentido de giro (horário e anti-horário), botão liga/desliga com indicação luminosa, botão chave geral, sistema de irrigação com controle de vazão incorporado a máquina. Com chassi e carenagem monobloco confeccionados em Poliuretano Rígido Estrutural (PU-RIM), cuba incorporada e anel defletor removível, cuba de drenagem antiaderente com diâmetro de 360 mm, tampa de proteção, prato em alumínio intercambiável com diâmetro de 300mm, anel indeformável em alumínio fundido para fixação de lixas não adesivas, sistema de transmissão por polias e correia em micro-"V" de alta durabilidade, botão de emergência conforme Norma Técnica, Led indicador de acionamento de emergência, comandos elétricos com baixa tensão no painel, sistema de proteção contra curto-circuito, tensão de alimentação elétrica: 220V- monofásico/bifásico-60Hz e potência do motor: 0,5 cv (0,37kW). Dimensões aproximadas de 440 mm X 360 mm X 710 mm e aproximadamente 30 kg.</t>
  </si>
  <si>
    <t>Total</t>
  </si>
  <si>
    <t>Solicitado</t>
  </si>
  <si>
    <t>LEGENDA</t>
  </si>
  <si>
    <t>Pedido inicial</t>
  </si>
  <si>
    <t>Total inversão</t>
  </si>
  <si>
    <t>Solicitantes</t>
  </si>
  <si>
    <t>Prioridade I</t>
  </si>
  <si>
    <t>Itens aceitos e apontados como sendo pesquisa - não serão empenhados</t>
  </si>
  <si>
    <t>Prioridade  I</t>
  </si>
  <si>
    <t xml:space="preserve">Itens sem valor de referência </t>
  </si>
  <si>
    <t>Total empenhado</t>
  </si>
  <si>
    <t>Itens Frustrados - cancelados na aceitação ou sem proposta válida</t>
  </si>
  <si>
    <t>Empresa impedida de contrartar com o poder público</t>
  </si>
  <si>
    <t>Registro de preço - Não empenhado, quantidade suficiente em estoque</t>
  </si>
  <si>
    <t>Itens empenhados - aguardando entrega</t>
  </si>
  <si>
    <t>Itens entregues - compra finalizada</t>
  </si>
  <si>
    <t>524 - Pedido Geral - Aquisição de equipamentos de laboratório em geral  - 2019/2020</t>
  </si>
  <si>
    <t>Resumo Aquisição de Equipamentos - 2020</t>
  </si>
  <si>
    <t>Resumo por equipes - exercício 2020</t>
  </si>
  <si>
    <t>APARELHO DE OSMOSE REVERSA DESCRITIVO: -) Capaz de produzir água com uma condutividade elétrica menor que 1 microsiemens; -) Produção nominal de água pura de 10 litros/hora; -) Filtros e outros: Pré filtro de polipropileno (sedimentos) com capacidade de reter partículas de 5 micras da água bruta; Filtro de carvão granulado ativado; Filtro de carvão block; Membrana de osmose reversa; Filtro carvão em linha; Coluna de polimento; Sensor automático; Torneira plástica; Bomba de pressurização; Reservatório pressurizado anaeróbio. -) Caixa da Bomba: Em alumínio revestido com pintura eletrostática; -) Cabo de força com dupla isolação e plug com três pinos, dois fases e um terra, NBR 13249; -) Acompanha mangueiras de alta pressão, conexão para torneira, suporte dos filtros, chave para troca de filtros e manual de instruções.</t>
  </si>
  <si>
    <t>un</t>
  </si>
  <si>
    <t>Balança semi-analítica capacidade 5.100g; sem capela de proteção; Divisão: 0,01g; Repetitividade: ± 0,02g; Linearidade: ± 0,02g; Dimensões do prato: Circular 135mm; Faixa de tara: Até a carga máxima; Temperatura de uso: 15 a 35ºC; Tempo de estabilização: 0,5 a 4 segundos; Ajuste de rede elétrica: 90 a 240VAC. Saída Serial RS 232C. Funções: Porcentagem, Contagem de Peças, Formulação, Comparador de Pesos e Carat (Quilate). Aprovada pelo Inmetro com Selo Verificação Inicial IPEM. Garantia mínima de 01 ano.</t>
  </si>
  <si>
    <t>Banho Maria, retangular, cuba em aço inox AISI 304, dimensões internas aproximadas L=290 x P=390x A=180mm, com controlador eletrônico de temperatura, temperatura de trabalho regulável até 120ºC, com resolução de leitura 0,1°C, resistência blindada em tubo de aço inox AISI 304. Acompanha tampa angular tipo pingadeira, bandeja perfurada em aço inox e manual de instruções. Garantia mínima de 12 meses.</t>
  </si>
  <si>
    <t>Bloco digestor p/ DQO digital Especificações: -Tubos de 16 x 100 mm; -Temperatura programada em 150°C; -Temporizador programado em 2h; -Alarme sonoro; -Proteção contra picos de tensão por fusível de vidro pequeno de 1,5 A; -Controle de temperatura digital e microprocessado; -Gabinete de alumínio revestido em TeflonR; -Isolação do bloco em fibra cerâmica; -Pintura eletrostática epóxi; -Tensão 110 ou 220 V; -Potência de 300 W; -Aquecimento com resistência de inox; -Sensor de temperatura Termopar tipo J; -Peso: 4 Kg; -Dimensões: equipamento com Compr. 304 mm x Larg. 188 mm x Alt. 120 mm; - Garantia de 1 ano. Acompanha: 25 tubos, termômetro auxiliar e manual de instruções em português. Importante: A DQO ? Demanda Química de Oxigênio ? é indispensável nos estudos de caracterização de esgotos sanitários e de efluentes industriais. É uma técnica utilizada para a avaliação do potencial de matéria redutora de uma amostra, através de um processo de oxidação química em que se emprega um composto fortemente oxidante em um meio fortemente ácido. A DQO é muito útil quando empregada juntamente com a Demanda Bioquímica de Oxigênio ? DBO ? Biochemical Oxygen Demand, para observar a biodegradabilidade de despejos. Como na DBO mede-se apenas a fração biodegradável, quanto mais este valor se aproximar da DQO, significa que mais facilmente biodegradável será o efluente.</t>
  </si>
  <si>
    <t>Bomba centrífuga 1/3 CV com as seguintes características: Motor de indução monofásico 220V; 1/3 CV; 60 Hz; Grau de proteção IP 21; 3515 RPM; Fator de Isol. F; 02 Pólos; Fator de serviço 1,75; com capacitor de partida; com protetor térmico contra sobrecarga; Parte mecânica com altura máxima 19 mca; vazão de 6 m3/hora a 10 mca; sucção e elevação 3/4 pol.; carcaça em ABS; todos termoplásticos devem ser reforçados com fibra de vidro que não contaminam o líquido bombeado; vedação do eixo com selo mecânico construído de borracha em VITON e mola em aço inox. Para utilização em equipamento de osmose reversa portátil da marca Permution modelo RO-0100. Referência Dancor CP-4C.</t>
  </si>
  <si>
    <t>Bomba de vácuo com gabinete em aço carbono 1020, tratamento anticorrosivo e pintura eletrostática; válvulas em latão tipo agulha, para regulagem do vácuo e da pressão; comandos de vácuo e pressão através de ajuste frontal com vacuômetro e manômetro; depósito de segurança em vidro; micro ventilador para refrigeração do motor; motor compressor de pistão a óleo de 1/6 CV; compressor hermético; chave geral Liga/Desliga com led; pés niveladores de borracha; vácuo final de +/- 690 mmHg em relação a pressão atmosférica; pressão 0 a 30 lbf/pol em relação a pressão atmosférica; peso: 15 kg; vazão de 35 L/min; dimensões L=305 x P=435 x A=290 mm; voltagem: 220 V e potência: 300 W; incluindo: 2 fusíveis reserva e manual de instruções.</t>
  </si>
  <si>
    <t>Bomba peristáltica/dosadora digital microprocessada com rotor e roletes em aço inox e rolamentos, capacidade de rotação mínima de 1,0 RPM e máxima de pelo menos 300,0 RPM, vazão mínima de 0,050 e máxima de pelo menos 1200,0 mL/min com resolução de 0,001 mL/min, função dosadora ajustável de 0,01 a 1000,0 mL, possibilidade de utilização de mangueiras de diferentes tipos desde que sua espessura tenha entre 1 e 2 mm e diâmetro externo menor que 10 mm, com funções de espera entre dosagens, número de dosagens, inversão de sentido, calibração e comando externo.</t>
  </si>
  <si>
    <t>Centrífuga clínica para rotina laboratorial com rotor de ângulo fixo, capacidade para 12 tubos de 15ml; 4000rpm (1800xG); tampa reforçada; com tacômetro analógico e timer regulável até 30 min.</t>
  </si>
  <si>
    <t>Estação de solda analógica com as seguintes características: Alimentação 220V; modo de definição de temperatura geral e instantânea; isolamento antiestático; controle de temperatura através de um potenciômetro; frente do aparelho possuindo etiqueta impressa com os valores de temperatura; escala de temperatura 200°C até 480°C; consumo de energia 60 W. (Ferro de solda com tensão de saída 24 Vac; 50 W; resistência da ponta</t>
  </si>
  <si>
    <t>Estereomicroscópio binocular com aumento de até 80x. Iluminação de halogênio. Amplo campo de visão, imagem nítida, sentido tridimensional. Fácil de operar e de bela aparência. Esse equipamento é muito utilizado para inspeção, montagem ou manutenção de minúsculas peças de precisão na indústria eletrônica, também pode ser usada para fins médicos, anatomia, biologia, seleção de sementes agrícolas e inspeção da indústria têxtil. Corpo em metal reforçado com alta estabilidade e grande dimensão, coluna em aço com comandos para a focalização macrométrica com movimento vertical do corpo através de pinhão e cremalheira (engrenagens fresadas). Difusor de vidro 95 milímetros com abertura redonda para inserção de um disco de vidro fosco ou de plástico branco/preto. Pintura de alta durabilidade e resistência. Iluminação Diascópica / Episcópica. Duplo sistema de iluminação.Diascópica (luz transmitida) com lâmpada de tungstênio (tipo torpedo) 12 V/10 W; Episcópica (luz incidente) com Lâmpada de halogênio (tipo torpedo) 12 V/10 W. Oculares de campo amplo WF 10x e WF 20x. Tubo Binocular Inclinado a 45° com trava para fixação. Prismas de alta qualidade (não utiliza espelhos). Graduação da distância interpupilar entre 51mm e 75mm. Dispositivo de ajuste de correção de dioptrias no tubo ocular direito (5mm). Alimentação: 110V/220V - 50/60 Hz. Características Principais: Ampliação: 20X/80X; Ocular: WF10X (2pcs) e WF20X (2pcs); Objetiva: 2X-4X; Tubo da ocular: Tubo inclinado binocular 45, IPD 55 milímetros-75mm; Sistema de iluminação: Luz para cima e para baixo, 12V/10W; halogênio; Ajuste de foco (macrométrico): 40mm; Distância de trabalho: 57mm.</t>
  </si>
  <si>
    <t>Estufa de esterilização e secagem com circulação e renovação de ar; capacidade de 150 a 200 litros; Temperatura: 5°C acima do ambiente a 150°C. Gabinete construído em aço 1020 com pintura eletrostática anticorrosiva; Câmara interna em aço 1020 com pintura eletrostática anticorrosiva; 1 Porta em aço 1020 com pintura eletrostática anticorrosiva; Suporte para 3 bandejas; Acompanha 3 bandeja em aço 1020 reforçada perfuradas; Isolação da câmara interna em lã de vidro (espessura 08 cm); Vedação da porta em perfil de silicone; Resistência aletada, blindada em aço inox AISI 304; Sensor de temperatura PT 100; Termostato de segurança que evita o aumento da temperatura programada (Sistema de proteção de super aquecimento por termostato analógico); Circulação de ar forçada; Motor de corrente continua ¼ HP - Classe H; Ventilação através de ventoinha; Saída de fluxo de ar superior de aço inox orifício central para acomodação de termômetro; Controle de temperatura microprocessado digital PID; Alimentação 220 volts, potência 1500 watts; Exatidão: +- 0,5 ºC. Resolução: 0,1ºC; Certificado de calibração RBC do controle de temperatura; 2 Fusível extra. Manual de instrução. Garantia mínima de 01 ano.</t>
  </si>
  <si>
    <t>Forno mufla digital microprocessado com 7 rampas e 7 patamares e controlador 1200°C. Medidas: (L x P x A) 650 x 650 x 500 mm e 6,7 L. Voltagem 220V.</t>
  </si>
  <si>
    <t>Fotômetro de Chama para a determinação com indicação direta simultânea de Sódio (Na) e de Potássio (K). (Opicional Lítio e Potássio) -Corpo com acabamento em epóxi; -Leitura direta em termos de concentração; -Indicação no display de cristal líquido gráfico; -Parâmetro selecionável por software, através de tecla soft key; -Corte automático do gás no caso da falta de energia; -Todas as seqüências são exibidas no display, em português; -Sinal audível para cada função, tecla tipo membrana; -Faixa de medição em análises clínicas: para "K" de 0 a 9,9 mmol/L "Na" de 0 a 199 mmol/L, para outras aplicações "K" entre 0 e 100ppm, "Na" de 0 a 100 ppm (seleção feita através do teclado); -Reprodutibilidade de ± 2%, fundo de escala; -Compacto sistema de atomização da amostra; -Filtros interno para cada elemento, sistema de secagem do ar; -Cabo de força com dupla isolação e plug com três pinos, 2 fases e um terra; -Acompanha compressor, e manual de instruções. Alimentação: 220 volts.</t>
  </si>
  <si>
    <t>MEDIDOR DE NÍVEL SONORO - (DECIBELÍMETRO) digital com datalogger para registro das avaliações e emissão de relatórios. Display alfanumérico de cristal líquido com iluminação e barra gráfica; microfone de eletreto condensado; precisão de 1,5dB; resolução de 0,1 dB;escala de 30 a 130 dB em 3 escalas; indicação de sub e sobre-escala; indicação de picos: max. e min.; freqüência de 31,5 hz a 8 Khz; freqüência de ponderação A e C; resposta rápida e lenta; alimentação com 1 bateria de 9V ou fonte de alimentação; calibração através de calibrador externo. Fornecido com: maleta para transporte, protetor de vento para microfone, tripé c/ regulagem de altura, chave para calibração, kit de conectividade ( software e cabo USB), manual de instruções.</t>
  </si>
  <si>
    <t>Medidor de stress térmico (IBUTG) Com visor para leitura das temperaturas incorporado do equipamento; Dimensões da esfera de cobre do termômetro de globo: aproximadamente 1 mm de espessura e diâmetro de aproximadamente152,4 mm (conforme definido na norma NHO-06); Incluir tripé com regulagem de altura, maleta para transporte e cordão de pano para bulbo úmido; Assistência técnica no Brasil. Deve acompanhar manual de operação e manutenção e ter garantia mínima de 1 ano.</t>
  </si>
  <si>
    <t>Eq.3 (1) Eq.1 (1)</t>
  </si>
  <si>
    <t>55/2019</t>
  </si>
  <si>
    <t>Pedido 2018-2019</t>
  </si>
  <si>
    <t>2020NE801128</t>
  </si>
  <si>
    <t>Polarímetro rotacional de bancada: leitura em circuito completo de 0 a +180° (dextrogiro) e de 0 a -180° (levogiro), fator de aumtno da ocular até 4X,...</t>
  </si>
  <si>
    <t>2020NE801129</t>
  </si>
  <si>
    <t>2020NE801130</t>
  </si>
  <si>
    <t>2020NE801131</t>
  </si>
  <si>
    <t>Pregão  55/2019</t>
  </si>
  <si>
    <t>Resultado do exercício</t>
  </si>
  <si>
    <t>Prioridade II</t>
  </si>
  <si>
    <t>Pedido 2019-2020 (emp. 2020)</t>
  </si>
  <si>
    <t>Pedido 2019-2020 (emp. 2021)</t>
  </si>
  <si>
    <t>Eq.3 (1) Eq. 1 (1)</t>
  </si>
  <si>
    <t>Eq.3 (1)</t>
  </si>
  <si>
    <t xml:space="preserve">Eq.3 (1) </t>
  </si>
  <si>
    <t>Eq.1 (1)</t>
  </si>
  <si>
    <t>Empenhado em 2020</t>
  </si>
  <si>
    <t>Processo 23087.011456/2019-14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</si>
</sst>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theme="1"/>
      <name val="Comic Sans MS"/>
      <family val="4"/>
    </font>
    <font>
      <b/>
      <sz val="16"/>
      <color theme="1"/>
      <name val="Comic Sans MS"/>
      <family val="4"/>
    </font>
    <font>
      <sz val="11"/>
      <name val="Calibri"/>
      <family val="2"/>
      <scheme val="minor"/>
    </font>
  </fonts>
  <fills count="11">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999FF"/>
        <bgColor indexed="64"/>
      </patternFill>
    </fill>
    <fill>
      <patternFill patternType="solid">
        <fgColor theme="7" tint="0.59999389629810485"/>
        <bgColor indexed="64"/>
      </patternFill>
    </fill>
    <fill>
      <patternFill patternType="solid">
        <fgColor rgb="FFEC7D6A"/>
        <bgColor indexed="64"/>
      </patternFill>
    </fill>
    <fill>
      <patternFill patternType="solid">
        <fgColor theme="6" tint="0.39997558519241921"/>
        <bgColor indexed="64"/>
      </patternFill>
    </fill>
    <fill>
      <patternFill patternType="solid">
        <fgColor theme="6" tint="-0.249977111117893"/>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indexed="64"/>
      </top>
      <bottom/>
      <diagonal/>
    </border>
    <border>
      <left style="thin">
        <color auto="1"/>
      </left>
      <right/>
      <top style="thin">
        <color auto="1"/>
      </top>
      <bottom/>
      <diagonal/>
    </border>
  </borders>
  <cellStyleXfs count="2">
    <xf numFmtId="0" fontId="0" fillId="0" borderId="0"/>
    <xf numFmtId="44" fontId="1" fillId="0" borderId="0" applyFont="0" applyFill="0" applyBorder="0" applyAlignment="0" applyProtection="0"/>
  </cellStyleXfs>
  <cellXfs count="125">
    <xf numFmtId="0" fontId="0" fillId="0" borderId="0" xfId="0"/>
    <xf numFmtId="0" fontId="0" fillId="0" borderId="0" xfId="0" applyAlignment="1">
      <alignment horizontal="justify" vertical="center"/>
    </xf>
    <xf numFmtId="0" fontId="0" fillId="0" borderId="0" xfId="0"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horizontal="justify" vertical="top" wrapText="1"/>
    </xf>
    <xf numFmtId="0" fontId="0" fillId="0" borderId="0" xfId="0" applyAlignment="1">
      <alignment horizontal="center" vertical="center" wrapText="1"/>
    </xf>
    <xf numFmtId="0" fontId="4" fillId="3" borderId="6" xfId="0" applyFont="1" applyFill="1" applyBorder="1" applyAlignment="1">
      <alignment horizontal="center" vertical="center"/>
    </xf>
    <xf numFmtId="0" fontId="0" fillId="0" borderId="0" xfId="0" applyAlignment="1">
      <alignment horizontal="justify" vertical="top"/>
    </xf>
    <xf numFmtId="0" fontId="2" fillId="2" borderId="2" xfId="0" applyFont="1" applyFill="1" applyBorder="1" applyAlignment="1">
      <alignment horizontal="center" vertical="top"/>
    </xf>
    <xf numFmtId="0" fontId="2" fillId="2" borderId="2" xfId="0" applyFont="1" applyFill="1" applyBorder="1" applyAlignment="1">
      <alignment horizontal="center" vertical="top" wrapText="1"/>
    </xf>
    <xf numFmtId="0" fontId="2" fillId="2" borderId="2" xfId="0" applyFont="1" applyFill="1" applyBorder="1" applyAlignment="1">
      <alignment horizontal="center" vertical="center"/>
    </xf>
    <xf numFmtId="44" fontId="2" fillId="2" borderId="2" xfId="1" applyFont="1" applyFill="1" applyBorder="1" applyAlignment="1">
      <alignment horizontal="center" vertical="top"/>
    </xf>
    <xf numFmtId="0" fontId="4" fillId="0" borderId="0" xfId="0" applyFont="1" applyAlignment="1">
      <alignment horizontal="justify" vertical="top"/>
    </xf>
    <xf numFmtId="0" fontId="0" fillId="0" borderId="0" xfId="0" applyFill="1" applyAlignment="1">
      <alignment horizontal="justify" vertical="top"/>
    </xf>
    <xf numFmtId="44" fontId="2" fillId="2" borderId="2" xfId="0" applyNumberFormat="1" applyFont="1" applyFill="1" applyBorder="1" applyAlignment="1">
      <alignment vertical="top"/>
    </xf>
    <xf numFmtId="0" fontId="4" fillId="3" borderId="7" xfId="0" applyFont="1" applyFill="1" applyBorder="1" applyAlignment="1">
      <alignment horizontal="justify" vertical="top"/>
    </xf>
    <xf numFmtId="44" fontId="2" fillId="2" borderId="2" xfId="1" applyFont="1" applyFill="1" applyBorder="1" applyAlignment="1">
      <alignment horizontal="right" vertical="top"/>
    </xf>
    <xf numFmtId="44" fontId="4" fillId="3" borderId="7" xfId="1" applyFont="1" applyFill="1" applyBorder="1" applyAlignment="1">
      <alignment horizontal="right" vertical="top"/>
    </xf>
    <xf numFmtId="44" fontId="2" fillId="2" borderId="3" xfId="1" applyFont="1" applyFill="1" applyBorder="1" applyAlignment="1">
      <alignment horizontal="right" vertical="top"/>
    </xf>
    <xf numFmtId="0" fontId="4" fillId="3" borderId="8" xfId="0" applyFont="1" applyFill="1" applyBorder="1" applyAlignment="1">
      <alignment horizontal="center" vertical="top"/>
    </xf>
    <xf numFmtId="0" fontId="0" fillId="0" borderId="0" xfId="0" applyAlignment="1">
      <alignment horizontal="center" vertical="top"/>
    </xf>
    <xf numFmtId="44" fontId="0" fillId="0" borderId="0" xfId="0" applyNumberFormat="1" applyAlignment="1">
      <alignment horizontal="justify" vertical="top" wrapText="1"/>
    </xf>
    <xf numFmtId="0" fontId="0" fillId="3" borderId="0" xfId="0" applyFill="1" applyAlignment="1">
      <alignment horizontal="center" vertical="top"/>
    </xf>
    <xf numFmtId="44" fontId="0" fillId="3" borderId="0" xfId="0" applyNumberFormat="1" applyFill="1" applyAlignment="1">
      <alignment horizontal="center" vertical="top"/>
    </xf>
    <xf numFmtId="44" fontId="0" fillId="3" borderId="0" xfId="1" applyFont="1" applyFill="1" applyAlignment="1">
      <alignment horizontal="right" vertical="top"/>
    </xf>
    <xf numFmtId="44" fontId="0" fillId="0" borderId="0" xfId="1" applyFont="1" applyFill="1" applyAlignment="1">
      <alignment horizontal="right" vertical="top"/>
    </xf>
    <xf numFmtId="44" fontId="0" fillId="0" borderId="0" xfId="1" applyFont="1" applyAlignment="1">
      <alignment horizontal="right" vertical="top"/>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44" fontId="0" fillId="0" borderId="0" xfId="1" applyFont="1" applyAlignment="1">
      <alignment horizontal="center" vertical="top"/>
    </xf>
    <xf numFmtId="44" fontId="0" fillId="0" borderId="5" xfId="0" applyNumberFormat="1" applyFont="1" applyBorder="1" applyAlignment="1">
      <alignment vertical="top" wrapText="1"/>
    </xf>
    <xf numFmtId="44" fontId="4" fillId="0" borderId="2" xfId="1" applyFont="1" applyBorder="1" applyAlignment="1">
      <alignment horizontal="center" vertical="top"/>
    </xf>
    <xf numFmtId="0" fontId="4" fillId="0" borderId="2" xfId="0" applyFont="1" applyBorder="1" applyAlignment="1">
      <alignment horizontal="center" vertical="top"/>
    </xf>
    <xf numFmtId="44" fontId="4" fillId="0" borderId="2" xfId="1" applyFont="1" applyFill="1" applyBorder="1" applyAlignment="1">
      <alignment horizontal="center" vertical="top"/>
    </xf>
    <xf numFmtId="44" fontId="0" fillId="0" borderId="2" xfId="0" applyNumberFormat="1" applyFill="1" applyBorder="1" applyAlignment="1">
      <alignment horizontal="center" vertical="top"/>
    </xf>
    <xf numFmtId="44" fontId="2" fillId="2" borderId="2" xfId="0" applyNumberFormat="1" applyFont="1" applyFill="1" applyBorder="1" applyAlignment="1">
      <alignment horizontal="justify" vertical="top" wrapText="1"/>
    </xf>
    <xf numFmtId="44" fontId="0" fillId="0" borderId="0" xfId="0" applyNumberFormat="1" applyAlignment="1">
      <alignment horizontal="center" vertical="top"/>
    </xf>
    <xf numFmtId="44" fontId="2" fillId="2" borderId="2" xfId="0" applyNumberFormat="1" applyFont="1" applyFill="1" applyBorder="1" applyAlignment="1">
      <alignment horizontal="center" vertical="top"/>
    </xf>
    <xf numFmtId="0" fontId="0" fillId="3" borderId="0" xfId="0" applyFill="1" applyAlignment="1">
      <alignment horizontal="center" vertical="center"/>
    </xf>
    <xf numFmtId="44" fontId="0" fillId="0" borderId="0" xfId="1" applyFont="1" applyAlignment="1">
      <alignment vertical="top"/>
    </xf>
    <xf numFmtId="0" fontId="0" fillId="0" borderId="0" xfId="0" applyAlignment="1">
      <alignment horizontal="left" vertical="top"/>
    </xf>
    <xf numFmtId="44" fontId="1" fillId="0" borderId="2" xfId="1" applyFont="1" applyBorder="1" applyAlignment="1">
      <alignment horizontal="center" vertical="top"/>
    </xf>
    <xf numFmtId="0" fontId="0" fillId="0" borderId="2" xfId="1" applyNumberFormat="1" applyFont="1" applyBorder="1" applyAlignment="1">
      <alignment horizontal="left" vertical="top"/>
    </xf>
    <xf numFmtId="44" fontId="2" fillId="2" borderId="2" xfId="1" applyFont="1" applyFill="1" applyBorder="1" applyAlignment="1">
      <alignment horizontal="left" vertical="top"/>
    </xf>
    <xf numFmtId="44" fontId="0" fillId="0" borderId="0" xfId="1" applyFont="1" applyAlignment="1">
      <alignment horizontal="justify" vertical="center"/>
    </xf>
    <xf numFmtId="0" fontId="0" fillId="0" borderId="0" xfId="0" applyAlignment="1">
      <alignment horizontal="center" vertical="top"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0" fillId="6" borderId="2" xfId="0" applyFill="1" applyBorder="1" applyAlignment="1">
      <alignment horizontal="center" vertical="center"/>
    </xf>
    <xf numFmtId="0" fontId="8" fillId="6" borderId="2" xfId="0" applyFont="1" applyFill="1" applyBorder="1" applyAlignment="1">
      <alignment horizontal="center" vertical="center"/>
    </xf>
    <xf numFmtId="0" fontId="0" fillId="6" borderId="2" xfId="0" applyFill="1" applyBorder="1" applyAlignment="1">
      <alignment horizontal="center" wrapText="1"/>
    </xf>
    <xf numFmtId="0" fontId="0" fillId="6" borderId="2" xfId="0" applyFill="1" applyBorder="1" applyAlignment="1">
      <alignment vertical="top" wrapText="1"/>
    </xf>
    <xf numFmtId="44" fontId="0" fillId="6" borderId="2" xfId="1" applyFont="1" applyFill="1" applyBorder="1" applyAlignment="1">
      <alignment wrapText="1"/>
    </xf>
    <xf numFmtId="44" fontId="0" fillId="6" borderId="2" xfId="1" applyFont="1" applyFill="1" applyBorder="1" applyAlignment="1">
      <alignment horizontal="right" vertical="center"/>
    </xf>
    <xf numFmtId="0" fontId="0" fillId="0" borderId="0" xfId="0" applyAlignment="1">
      <alignment horizontal="left" vertical="top"/>
    </xf>
    <xf numFmtId="0" fontId="0" fillId="4" borderId="2" xfId="0" applyFill="1" applyBorder="1" applyAlignment="1">
      <alignment horizontal="center" vertical="center"/>
    </xf>
    <xf numFmtId="0" fontId="0" fillId="4" borderId="2" xfId="0" applyFill="1" applyBorder="1" applyAlignment="1">
      <alignment horizontal="center" wrapText="1"/>
    </xf>
    <xf numFmtId="0" fontId="0" fillId="4" borderId="2" xfId="0" applyFill="1" applyBorder="1" applyAlignment="1">
      <alignment vertical="top" wrapText="1"/>
    </xf>
    <xf numFmtId="44" fontId="0" fillId="4" borderId="2" xfId="1" applyFont="1" applyFill="1" applyBorder="1" applyAlignment="1">
      <alignment wrapText="1"/>
    </xf>
    <xf numFmtId="44" fontId="0" fillId="4" borderId="2" xfId="1" applyFont="1" applyFill="1" applyBorder="1" applyAlignment="1">
      <alignment horizontal="right" vertical="center"/>
    </xf>
    <xf numFmtId="0" fontId="0" fillId="5" borderId="2" xfId="0" applyFill="1" applyBorder="1" applyAlignment="1">
      <alignment horizontal="center" vertical="center"/>
    </xf>
    <xf numFmtId="0" fontId="0" fillId="5" borderId="2" xfId="0" applyFill="1" applyBorder="1" applyAlignment="1">
      <alignment horizontal="center" wrapText="1"/>
    </xf>
    <xf numFmtId="0" fontId="0" fillId="5" borderId="2" xfId="0" applyFill="1" applyBorder="1" applyAlignment="1">
      <alignment vertical="top" wrapText="1"/>
    </xf>
    <xf numFmtId="44" fontId="0" fillId="5" borderId="2" xfId="1" applyFont="1" applyFill="1" applyBorder="1" applyAlignment="1">
      <alignment wrapText="1"/>
    </xf>
    <xf numFmtId="44" fontId="0" fillId="5" borderId="2" xfId="1" applyFont="1" applyFill="1" applyBorder="1" applyAlignment="1">
      <alignment horizontal="right" vertical="center"/>
    </xf>
    <xf numFmtId="0" fontId="0" fillId="7" borderId="2" xfId="0" applyFill="1" applyBorder="1" applyAlignment="1">
      <alignment horizontal="center" vertical="center"/>
    </xf>
    <xf numFmtId="0" fontId="0" fillId="7" borderId="2" xfId="0" applyFill="1" applyBorder="1" applyAlignment="1">
      <alignment horizontal="center" wrapText="1"/>
    </xf>
    <xf numFmtId="0" fontId="0" fillId="7" borderId="2" xfId="0" applyFill="1" applyBorder="1" applyAlignment="1">
      <alignment vertical="top" wrapText="1"/>
    </xf>
    <xf numFmtId="44" fontId="0" fillId="7" borderId="2" xfId="1" applyFont="1" applyFill="1" applyBorder="1" applyAlignment="1">
      <alignment wrapText="1"/>
    </xf>
    <xf numFmtId="44" fontId="0" fillId="7" borderId="2" xfId="1" applyFont="1" applyFill="1" applyBorder="1" applyAlignment="1">
      <alignment horizontal="right" vertical="center"/>
    </xf>
    <xf numFmtId="0" fontId="0" fillId="7" borderId="0" xfId="0" applyFill="1"/>
    <xf numFmtId="0" fontId="8" fillId="4" borderId="2" xfId="0" applyFont="1" applyFill="1" applyBorder="1" applyAlignment="1">
      <alignment horizontal="center" vertical="center"/>
    </xf>
    <xf numFmtId="0" fontId="8" fillId="7" borderId="2" xfId="0" applyFont="1" applyFill="1" applyBorder="1" applyAlignment="1">
      <alignment horizontal="center" vertical="center"/>
    </xf>
    <xf numFmtId="44" fontId="0" fillId="0" borderId="0" xfId="0" applyNumberFormat="1" applyFill="1" applyAlignment="1">
      <alignment horizontal="justify" vertical="top"/>
    </xf>
    <xf numFmtId="44" fontId="0" fillId="0" borderId="2" xfId="1" applyFont="1" applyFill="1" applyBorder="1" applyAlignment="1">
      <alignment horizontal="center" vertical="center"/>
    </xf>
    <xf numFmtId="44" fontId="0" fillId="0" borderId="2" xfId="1" applyFont="1" applyBorder="1" applyAlignment="1">
      <alignment horizontal="center" vertical="top"/>
    </xf>
    <xf numFmtId="44" fontId="0" fillId="0" borderId="0" xfId="1" applyFont="1" applyAlignment="1">
      <alignment horizontal="center" vertical="center"/>
    </xf>
    <xf numFmtId="44" fontId="0" fillId="3" borderId="0" xfId="1" applyFont="1" applyFill="1" applyAlignment="1">
      <alignment horizontal="center" vertical="center"/>
    </xf>
    <xf numFmtId="44" fontId="0" fillId="0" borderId="0" xfId="0" applyNumberFormat="1" applyAlignment="1">
      <alignment horizontal="center" vertical="center"/>
    </xf>
    <xf numFmtId="0" fontId="0" fillId="0" borderId="0" xfId="0" applyAlignment="1">
      <alignment horizontal="left" vertical="center"/>
    </xf>
    <xf numFmtId="44" fontId="0" fillId="0" borderId="0" xfId="0" applyNumberFormat="1" applyAlignment="1">
      <alignment horizontal="left" vertical="top"/>
    </xf>
    <xf numFmtId="0" fontId="0" fillId="9" borderId="2" xfId="0" applyFont="1" applyFill="1" applyBorder="1" applyAlignment="1">
      <alignment horizontal="left"/>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44" fontId="2" fillId="2" borderId="4" xfId="0" applyNumberFormat="1" applyFont="1" applyFill="1" applyBorder="1" applyAlignment="1">
      <alignment horizontal="center" vertical="top" wrapText="1"/>
    </xf>
    <xf numFmtId="44" fontId="2" fillId="2" borderId="5" xfId="0" applyNumberFormat="1" applyFont="1" applyFill="1" applyBorder="1" applyAlignment="1">
      <alignment horizontal="center" vertical="top" wrapText="1"/>
    </xf>
    <xf numFmtId="0" fontId="8" fillId="6" borderId="2" xfId="0" applyFont="1" applyFill="1" applyBorder="1" applyAlignment="1">
      <alignment horizontal="left"/>
    </xf>
    <xf numFmtId="0" fontId="0" fillId="10" borderId="2" xfId="0" applyFont="1" applyFill="1" applyBorder="1" applyAlignment="1">
      <alignment horizontal="left"/>
    </xf>
    <xf numFmtId="44" fontId="2" fillId="2" borderId="6" xfId="1" applyFont="1" applyFill="1" applyBorder="1" applyAlignment="1">
      <alignment horizontal="center" vertical="top"/>
    </xf>
    <xf numFmtId="44" fontId="2" fillId="2" borderId="1" xfId="1" applyFont="1" applyFill="1" applyBorder="1" applyAlignment="1">
      <alignment horizontal="center" vertical="top"/>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left" vertical="top"/>
    </xf>
    <xf numFmtId="0" fontId="5" fillId="2" borderId="2" xfId="0" applyFont="1" applyFill="1" applyBorder="1" applyAlignment="1">
      <alignment horizontal="center" vertical="top"/>
    </xf>
    <xf numFmtId="44" fontId="5" fillId="2" borderId="3" xfId="1" applyFont="1" applyFill="1" applyBorder="1" applyAlignment="1">
      <alignment horizontal="center" vertical="top"/>
    </xf>
    <xf numFmtId="44" fontId="5" fillId="2" borderId="4" xfId="1" applyFont="1" applyFill="1" applyBorder="1" applyAlignment="1">
      <alignment horizontal="center" vertical="top"/>
    </xf>
    <xf numFmtId="44" fontId="5" fillId="2" borderId="5" xfId="1" applyFont="1" applyFill="1" applyBorder="1" applyAlignment="1">
      <alignment horizontal="center" vertical="top"/>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0" fontId="3" fillId="0" borderId="0" xfId="0" applyFont="1" applyAlignment="1">
      <alignment horizontal="left" vertical="top"/>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44" fontId="0"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2" xfId="0" applyFont="1" applyBorder="1" applyAlignment="1">
      <alignment horizontal="left"/>
    </xf>
    <xf numFmtId="0" fontId="0" fillId="8" borderId="2" xfId="0" applyFont="1" applyFill="1" applyBorder="1" applyAlignment="1">
      <alignment horizontal="left"/>
    </xf>
    <xf numFmtId="0" fontId="0" fillId="0" borderId="0" xfId="0" applyAlignment="1">
      <alignment horizontal="left" vertical="top"/>
    </xf>
    <xf numFmtId="0" fontId="0" fillId="7" borderId="2" xfId="0" applyFont="1" applyFill="1" applyBorder="1" applyAlignment="1">
      <alignment horizontal="left"/>
    </xf>
    <xf numFmtId="0" fontId="2" fillId="2" borderId="1" xfId="0" applyFont="1" applyFill="1" applyBorder="1" applyAlignment="1">
      <alignment horizontal="center"/>
    </xf>
    <xf numFmtId="0" fontId="0" fillId="5" borderId="2" xfId="0" applyFont="1" applyFill="1" applyBorder="1" applyAlignment="1">
      <alignment horizontal="left" vertical="top"/>
    </xf>
    <xf numFmtId="0" fontId="0" fillId="4" borderId="2" xfId="0" applyFont="1" applyFill="1" applyBorder="1" applyAlignment="1">
      <alignment horizontal="left" vertical="top"/>
    </xf>
    <xf numFmtId="44" fontId="2" fillId="2" borderId="3" xfId="1" applyFont="1" applyFill="1" applyBorder="1" applyAlignment="1">
      <alignment horizontal="center" vertical="top"/>
    </xf>
    <xf numFmtId="44" fontId="2" fillId="2" borderId="5" xfId="1" applyFont="1" applyFill="1" applyBorder="1" applyAlignment="1">
      <alignment horizontal="center" vertical="top"/>
    </xf>
    <xf numFmtId="44" fontId="1" fillId="0" borderId="3" xfId="1" applyFont="1" applyBorder="1" applyAlignment="1">
      <alignment horizontal="center" vertical="top"/>
    </xf>
    <xf numFmtId="44" fontId="1" fillId="0" borderId="5" xfId="1" applyFont="1" applyBorder="1" applyAlignment="1">
      <alignment horizontal="center" vertical="top"/>
    </xf>
    <xf numFmtId="0" fontId="4" fillId="0" borderId="2" xfId="0" applyFont="1" applyBorder="1" applyAlignment="1">
      <alignment horizontal="center" vertical="top"/>
    </xf>
    <xf numFmtId="0" fontId="2" fillId="2" borderId="5" xfId="0" applyFont="1" applyFill="1" applyBorder="1" applyAlignment="1">
      <alignment horizontal="center" vertical="top" wrapText="1"/>
    </xf>
  </cellXfs>
  <cellStyles count="2">
    <cellStyle name="Moeda" xfId="1" builtinId="4"/>
    <cellStyle name="Normal" xfId="0" builtinId="0"/>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2</xdr:col>
      <xdr:colOff>419100</xdr:colOff>
      <xdr:row>2</xdr:row>
      <xdr:rowOff>77709</xdr:rowOff>
    </xdr:to>
    <xdr:pic>
      <xdr:nvPicPr>
        <xdr:cNvPr id="2" name="Imagem 1"/>
        <xdr:cNvPicPr>
          <a:picLocks noChangeAspect="1"/>
        </xdr:cNvPicPr>
      </xdr:nvPicPr>
      <xdr:blipFill>
        <a:blip xmlns:r="http://schemas.openxmlformats.org/officeDocument/2006/relationships" r:embed="rId1"/>
        <a:stretch>
          <a:fillRect/>
        </a:stretch>
      </xdr:blipFill>
      <xdr:spPr>
        <a:xfrm>
          <a:off x="133350" y="95250"/>
          <a:ext cx="1314450" cy="78255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showGridLines="0" tabSelected="1" workbookViewId="0">
      <pane ySplit="5" topLeftCell="A21" activePane="bottomLeft" state="frozen"/>
      <selection pane="bottomLeft" activeCell="I23" sqref="I23"/>
    </sheetView>
  </sheetViews>
  <sheetFormatPr defaultRowHeight="15" x14ac:dyDescent="0.25"/>
  <cols>
    <col min="1" max="1" width="9.140625" style="8"/>
    <col min="2" max="2" width="6.28515625" style="21" customWidth="1"/>
    <col min="3" max="3" width="15.140625" style="8" customWidth="1"/>
    <col min="4" max="4" width="8" style="21" customWidth="1"/>
    <col min="5" max="5" width="36.42578125" style="21" customWidth="1"/>
    <col min="6" max="6" width="5.85546875" style="47" customWidth="1"/>
    <col min="7" max="7" width="5.5703125" style="47" customWidth="1"/>
    <col min="8" max="8" width="5.5703125" style="6" customWidth="1"/>
    <col min="9" max="11" width="14.140625" style="5" customWidth="1"/>
    <col min="12" max="12" width="4.7109375" style="21" customWidth="1"/>
    <col min="13" max="13" width="13.85546875" style="21" customWidth="1"/>
    <col min="14" max="16" width="4.7109375" style="21" customWidth="1"/>
    <col min="17" max="17" width="14" style="27" customWidth="1"/>
    <col min="18" max="18" width="14.140625" style="27" customWidth="1"/>
    <col min="19" max="19" width="13.85546875" style="27" customWidth="1"/>
    <col min="20" max="20" width="15.5703125" style="27" customWidth="1"/>
    <col min="21" max="21" width="15.42578125" style="8" customWidth="1"/>
    <col min="22" max="16384" width="9.140625" style="8"/>
  </cols>
  <sheetData>
    <row r="1" spans="1:22" s="1" customFormat="1" ht="31.5" customHeight="1" x14ac:dyDescent="0.25">
      <c r="A1" s="93" t="s">
        <v>0</v>
      </c>
      <c r="B1" s="93"/>
      <c r="C1" s="93"/>
      <c r="D1" s="93"/>
      <c r="E1" s="93"/>
      <c r="F1" s="93"/>
      <c r="G1" s="93"/>
      <c r="H1" s="93"/>
      <c r="I1" s="93"/>
      <c r="J1" s="93"/>
      <c r="K1" s="93"/>
      <c r="L1" s="93"/>
      <c r="M1" s="93"/>
      <c r="N1" s="93"/>
      <c r="O1" s="93"/>
      <c r="P1" s="93"/>
      <c r="Q1" s="93"/>
      <c r="R1" s="93"/>
      <c r="S1" s="93"/>
      <c r="T1" s="93"/>
      <c r="U1" s="93"/>
      <c r="V1" s="93"/>
    </row>
    <row r="2" spans="1:22" s="1" customFormat="1" ht="31.5" customHeight="1" x14ac:dyDescent="0.25">
      <c r="A2" s="94" t="s">
        <v>43</v>
      </c>
      <c r="B2" s="94"/>
      <c r="C2" s="94"/>
      <c r="D2" s="94"/>
      <c r="E2" s="94"/>
      <c r="F2" s="94"/>
      <c r="G2" s="94"/>
      <c r="H2" s="94"/>
      <c r="I2" s="94"/>
      <c r="J2" s="94"/>
      <c r="K2" s="94"/>
      <c r="L2" s="94"/>
      <c r="M2" s="94"/>
      <c r="N2" s="94"/>
      <c r="O2" s="94"/>
      <c r="P2" s="94"/>
      <c r="Q2" s="94"/>
      <c r="R2" s="94"/>
      <c r="S2" s="94"/>
      <c r="T2" s="94"/>
      <c r="U2" s="94"/>
      <c r="V2" s="94"/>
    </row>
    <row r="3" spans="1:22" s="1" customFormat="1" ht="31.5" customHeight="1" x14ac:dyDescent="0.25">
      <c r="B3" s="2"/>
      <c r="D3" s="94"/>
      <c r="E3" s="94"/>
      <c r="F3" s="94"/>
      <c r="G3" s="94"/>
      <c r="H3" s="94"/>
      <c r="I3" s="94"/>
      <c r="J3" s="94"/>
      <c r="K3" s="94"/>
      <c r="L3" s="94"/>
      <c r="M3" s="94"/>
      <c r="N3" s="94"/>
      <c r="O3" s="94"/>
      <c r="P3" s="94"/>
      <c r="Q3" s="94"/>
      <c r="R3" s="94"/>
      <c r="S3" s="3"/>
      <c r="T3" s="4"/>
    </row>
    <row r="4" spans="1:22" ht="26.25" customHeight="1" x14ac:dyDescent="0.25">
      <c r="A4" s="95" t="s">
        <v>80</v>
      </c>
      <c r="B4" s="95"/>
      <c r="C4" s="95"/>
      <c r="D4" s="95"/>
      <c r="E4" s="95"/>
      <c r="L4" s="96" t="s">
        <v>1</v>
      </c>
      <c r="M4" s="96"/>
      <c r="N4" s="97" t="s">
        <v>2</v>
      </c>
      <c r="O4" s="98"/>
      <c r="P4" s="98"/>
      <c r="Q4" s="98"/>
      <c r="R4" s="98"/>
      <c r="S4" s="99"/>
      <c r="T4" s="7"/>
    </row>
    <row r="5" spans="1:22" s="13" customFormat="1" x14ac:dyDescent="0.25">
      <c r="A5" s="9" t="s">
        <v>3</v>
      </c>
      <c r="B5" s="9" t="s">
        <v>4</v>
      </c>
      <c r="C5" s="9" t="s">
        <v>5</v>
      </c>
      <c r="D5" s="9" t="s">
        <v>6</v>
      </c>
      <c r="E5" s="10" t="s">
        <v>7</v>
      </c>
      <c r="F5" s="9" t="s">
        <v>8</v>
      </c>
      <c r="G5" s="9" t="s">
        <v>9</v>
      </c>
      <c r="H5" s="11" t="s">
        <v>10</v>
      </c>
      <c r="I5" s="12" t="s">
        <v>11</v>
      </c>
      <c r="J5" s="12" t="s">
        <v>12</v>
      </c>
      <c r="K5" s="12" t="s">
        <v>13</v>
      </c>
      <c r="L5" s="9" t="s">
        <v>14</v>
      </c>
      <c r="M5" s="12" t="s">
        <v>15</v>
      </c>
      <c r="N5" s="12" t="s">
        <v>16</v>
      </c>
      <c r="O5" s="12" t="s">
        <v>17</v>
      </c>
      <c r="P5" s="12" t="s">
        <v>18</v>
      </c>
      <c r="Q5" s="12" t="s">
        <v>19</v>
      </c>
      <c r="R5" s="12" t="s">
        <v>20</v>
      </c>
      <c r="S5" s="12" t="s">
        <v>21</v>
      </c>
      <c r="T5" s="11" t="s">
        <v>22</v>
      </c>
    </row>
    <row r="6" spans="1:22" s="14" customFormat="1" ht="18" customHeight="1" x14ac:dyDescent="0.25">
      <c r="A6" s="58" t="s">
        <v>63</v>
      </c>
      <c r="B6" s="58">
        <v>33</v>
      </c>
      <c r="C6" s="58" t="s">
        <v>69</v>
      </c>
      <c r="D6" s="59">
        <v>49075</v>
      </c>
      <c r="E6" s="60" t="s">
        <v>46</v>
      </c>
      <c r="F6" s="59" t="s">
        <v>47</v>
      </c>
      <c r="G6" s="59">
        <v>2</v>
      </c>
      <c r="H6" s="59">
        <v>2</v>
      </c>
      <c r="I6" s="61">
        <v>1714</v>
      </c>
      <c r="J6" s="62">
        <f>I6*G6</f>
        <v>3428</v>
      </c>
      <c r="K6" s="62">
        <f>I6*H6</f>
        <v>3428</v>
      </c>
      <c r="L6" s="58"/>
      <c r="M6" s="62">
        <f>L6*I6</f>
        <v>0</v>
      </c>
      <c r="N6" s="58">
        <v>2</v>
      </c>
      <c r="O6" s="58"/>
      <c r="P6" s="58"/>
      <c r="Q6" s="62">
        <f>N6*I6</f>
        <v>3428</v>
      </c>
      <c r="R6" s="62">
        <f>O6*I6</f>
        <v>0</v>
      </c>
      <c r="S6" s="62">
        <f>P6*I6</f>
        <v>0</v>
      </c>
      <c r="T6" s="58" t="s">
        <v>62</v>
      </c>
    </row>
    <row r="7" spans="1:22" s="14" customFormat="1" ht="18" customHeight="1" x14ac:dyDescent="0.25">
      <c r="A7" s="58" t="s">
        <v>63</v>
      </c>
      <c r="B7" s="74">
        <v>75</v>
      </c>
      <c r="C7" s="74" t="s">
        <v>67</v>
      </c>
      <c r="D7" s="59">
        <v>50507</v>
      </c>
      <c r="E7" s="60" t="s">
        <v>48</v>
      </c>
      <c r="F7" s="59" t="s">
        <v>47</v>
      </c>
      <c r="G7" s="59">
        <v>2</v>
      </c>
      <c r="H7" s="59">
        <v>2</v>
      </c>
      <c r="I7" s="61">
        <v>2697.4</v>
      </c>
      <c r="J7" s="62">
        <f t="shared" ref="J7:J26" si="0">I7*G7</f>
        <v>5394.8</v>
      </c>
      <c r="K7" s="62">
        <f t="shared" ref="K7:K25" si="1">I7*H7</f>
        <v>5394.8</v>
      </c>
      <c r="L7" s="58"/>
      <c r="M7" s="62">
        <f t="shared" ref="M7:M26" si="2">L7*I7</f>
        <v>0</v>
      </c>
      <c r="N7" s="58">
        <v>2</v>
      </c>
      <c r="O7" s="58"/>
      <c r="P7" s="58"/>
      <c r="Q7" s="62">
        <f t="shared" ref="Q7:Q26" si="3">N7*I7</f>
        <v>5394.8</v>
      </c>
      <c r="R7" s="62">
        <f t="shared" ref="R7:R26" si="4">O7*I7</f>
        <v>0</v>
      </c>
      <c r="S7" s="62">
        <f t="shared" ref="S7:S26" si="5">P7*I7</f>
        <v>0</v>
      </c>
      <c r="T7" s="58" t="s">
        <v>75</v>
      </c>
    </row>
    <row r="8" spans="1:22" s="14" customFormat="1" ht="18" customHeight="1" x14ac:dyDescent="0.25">
      <c r="A8" s="68" t="s">
        <v>63</v>
      </c>
      <c r="B8" s="75">
        <v>75</v>
      </c>
      <c r="C8" s="75"/>
      <c r="D8" s="69">
        <v>50507</v>
      </c>
      <c r="E8" s="70" t="s">
        <v>48</v>
      </c>
      <c r="F8" s="69" t="s">
        <v>47</v>
      </c>
      <c r="G8" s="69">
        <v>1</v>
      </c>
      <c r="H8" s="69"/>
      <c r="I8" s="71">
        <v>2697.4</v>
      </c>
      <c r="J8" s="72">
        <f t="shared" ref="J8" si="6">I8*G8</f>
        <v>2697.4</v>
      </c>
      <c r="K8" s="72">
        <f t="shared" ref="K8" si="7">I8*H8</f>
        <v>0</v>
      </c>
      <c r="L8" s="68"/>
      <c r="M8" s="72">
        <f t="shared" ref="M8" si="8">L8*I8</f>
        <v>0</v>
      </c>
      <c r="N8" s="68"/>
      <c r="O8" s="68">
        <v>1</v>
      </c>
      <c r="P8" s="68"/>
      <c r="Q8" s="72">
        <f t="shared" ref="Q8" si="9">N8*I8</f>
        <v>0</v>
      </c>
      <c r="R8" s="72">
        <f t="shared" ref="R8" si="10">O8*I8</f>
        <v>2697.4</v>
      </c>
      <c r="S8" s="72">
        <f t="shared" ref="S8" si="11">P8*I8</f>
        <v>0</v>
      </c>
      <c r="T8" s="68" t="s">
        <v>76</v>
      </c>
    </row>
    <row r="9" spans="1:22" s="14" customFormat="1" ht="18" customHeight="1" x14ac:dyDescent="0.25">
      <c r="A9" s="58" t="s">
        <v>63</v>
      </c>
      <c r="B9" s="74">
        <v>82</v>
      </c>
      <c r="C9" s="74" t="s">
        <v>68</v>
      </c>
      <c r="D9" s="59">
        <v>43886</v>
      </c>
      <c r="E9" s="60" t="s">
        <v>49</v>
      </c>
      <c r="F9" s="59" t="s">
        <v>47</v>
      </c>
      <c r="G9" s="59">
        <v>2</v>
      </c>
      <c r="H9" s="59">
        <v>2</v>
      </c>
      <c r="I9" s="61">
        <v>1167</v>
      </c>
      <c r="J9" s="62">
        <f t="shared" si="0"/>
        <v>2334</v>
      </c>
      <c r="K9" s="62">
        <f t="shared" si="1"/>
        <v>2334</v>
      </c>
      <c r="L9" s="58"/>
      <c r="M9" s="62">
        <f t="shared" si="2"/>
        <v>0</v>
      </c>
      <c r="N9" s="58">
        <v>2</v>
      </c>
      <c r="O9" s="58"/>
      <c r="P9" s="58"/>
      <c r="Q9" s="62">
        <f t="shared" si="3"/>
        <v>2334</v>
      </c>
      <c r="R9" s="62">
        <f t="shared" si="4"/>
        <v>0</v>
      </c>
      <c r="S9" s="62">
        <f t="shared" si="5"/>
        <v>0</v>
      </c>
      <c r="T9" s="58" t="s">
        <v>23</v>
      </c>
    </row>
    <row r="10" spans="1:22" s="14" customFormat="1" ht="18" customHeight="1" x14ac:dyDescent="0.25">
      <c r="A10" s="68" t="s">
        <v>63</v>
      </c>
      <c r="B10" s="75">
        <v>82</v>
      </c>
      <c r="C10" s="75"/>
      <c r="D10" s="69">
        <v>43886</v>
      </c>
      <c r="E10" s="70" t="s">
        <v>49</v>
      </c>
      <c r="F10" s="69" t="s">
        <v>47</v>
      </c>
      <c r="G10" s="69">
        <v>1</v>
      </c>
      <c r="H10" s="69"/>
      <c r="I10" s="71">
        <v>1167</v>
      </c>
      <c r="J10" s="72">
        <f t="shared" ref="J10" si="12">I10*G10</f>
        <v>1167</v>
      </c>
      <c r="K10" s="72">
        <f t="shared" ref="K10" si="13">I10*H10</f>
        <v>0</v>
      </c>
      <c r="L10" s="68"/>
      <c r="M10" s="72">
        <f t="shared" ref="M10" si="14">L10*I10</f>
        <v>0</v>
      </c>
      <c r="N10" s="68"/>
      <c r="O10" s="68">
        <v>1</v>
      </c>
      <c r="P10" s="68"/>
      <c r="Q10" s="72">
        <f t="shared" ref="Q10" si="15">N10*I10</f>
        <v>0</v>
      </c>
      <c r="R10" s="72">
        <f t="shared" ref="R10" si="16">O10*I10</f>
        <v>1167</v>
      </c>
      <c r="S10" s="72">
        <f t="shared" ref="S10" si="17">P10*I10</f>
        <v>0</v>
      </c>
      <c r="T10" s="68" t="s">
        <v>23</v>
      </c>
    </row>
    <row r="11" spans="1:22" s="14" customFormat="1" ht="18" customHeight="1" x14ac:dyDescent="0.25">
      <c r="A11" s="58" t="s">
        <v>63</v>
      </c>
      <c r="B11" s="58">
        <v>92</v>
      </c>
      <c r="C11" s="58" t="s">
        <v>68</v>
      </c>
      <c r="D11" s="59">
        <v>43443</v>
      </c>
      <c r="E11" s="60" t="s">
        <v>50</v>
      </c>
      <c r="F11" s="59" t="s">
        <v>47</v>
      </c>
      <c r="G11" s="59">
        <v>1</v>
      </c>
      <c r="H11" s="59">
        <v>1</v>
      </c>
      <c r="I11" s="61">
        <v>2500</v>
      </c>
      <c r="J11" s="62">
        <f t="shared" si="0"/>
        <v>2500</v>
      </c>
      <c r="K11" s="62">
        <f t="shared" si="1"/>
        <v>2500</v>
      </c>
      <c r="L11" s="58"/>
      <c r="M11" s="62">
        <f t="shared" si="2"/>
        <v>0</v>
      </c>
      <c r="N11" s="58">
        <v>1</v>
      </c>
      <c r="O11" s="58"/>
      <c r="P11" s="58"/>
      <c r="Q11" s="62">
        <f t="shared" si="3"/>
        <v>2500</v>
      </c>
      <c r="R11" s="62">
        <f t="shared" si="4"/>
        <v>0</v>
      </c>
      <c r="S11" s="62">
        <f t="shared" si="5"/>
        <v>0</v>
      </c>
      <c r="T11" s="58" t="s">
        <v>23</v>
      </c>
    </row>
    <row r="12" spans="1:22" s="14" customFormat="1" ht="18" customHeight="1" x14ac:dyDescent="0.25">
      <c r="A12" s="51" t="s">
        <v>63</v>
      </c>
      <c r="B12" s="51">
        <v>99</v>
      </c>
      <c r="C12" s="51"/>
      <c r="D12" s="53">
        <v>131667</v>
      </c>
      <c r="E12" s="54" t="s">
        <v>51</v>
      </c>
      <c r="F12" s="53" t="s">
        <v>47</v>
      </c>
      <c r="G12" s="53">
        <v>1</v>
      </c>
      <c r="H12" s="53"/>
      <c r="I12" s="55">
        <v>0</v>
      </c>
      <c r="J12" s="56">
        <f t="shared" si="0"/>
        <v>0</v>
      </c>
      <c r="K12" s="56">
        <f t="shared" si="1"/>
        <v>0</v>
      </c>
      <c r="L12" s="51"/>
      <c r="M12" s="56">
        <f t="shared" si="2"/>
        <v>0</v>
      </c>
      <c r="N12" s="51"/>
      <c r="O12" s="51"/>
      <c r="P12" s="51"/>
      <c r="Q12" s="56">
        <f t="shared" si="3"/>
        <v>0</v>
      </c>
      <c r="R12" s="56">
        <f t="shared" si="4"/>
        <v>0</v>
      </c>
      <c r="S12" s="56">
        <f t="shared" si="5"/>
        <v>0</v>
      </c>
      <c r="T12" s="51" t="s">
        <v>24</v>
      </c>
    </row>
    <row r="13" spans="1:22" s="14" customFormat="1" ht="18" customHeight="1" x14ac:dyDescent="0.25">
      <c r="A13" s="58" t="s">
        <v>63</v>
      </c>
      <c r="B13" s="74">
        <v>103</v>
      </c>
      <c r="C13" s="58" t="s">
        <v>68</v>
      </c>
      <c r="D13" s="59">
        <v>131917</v>
      </c>
      <c r="E13" s="60" t="s">
        <v>52</v>
      </c>
      <c r="F13" s="59" t="s">
        <v>47</v>
      </c>
      <c r="G13" s="59">
        <v>2</v>
      </c>
      <c r="H13" s="59">
        <v>2</v>
      </c>
      <c r="I13" s="61">
        <v>2200</v>
      </c>
      <c r="J13" s="62">
        <f>I13*G13</f>
        <v>4400</v>
      </c>
      <c r="K13" s="62">
        <f t="shared" si="1"/>
        <v>4400</v>
      </c>
      <c r="L13" s="58"/>
      <c r="M13" s="62">
        <f t="shared" si="2"/>
        <v>0</v>
      </c>
      <c r="N13" s="58">
        <v>2</v>
      </c>
      <c r="O13" s="58"/>
      <c r="P13" s="58"/>
      <c r="Q13" s="62">
        <f t="shared" si="3"/>
        <v>4400</v>
      </c>
      <c r="R13" s="62">
        <f t="shared" si="4"/>
        <v>0</v>
      </c>
      <c r="S13" s="62">
        <f t="shared" si="5"/>
        <v>0</v>
      </c>
      <c r="T13" s="58" t="s">
        <v>24</v>
      </c>
    </row>
    <row r="14" spans="1:22" s="14" customFormat="1" ht="18" customHeight="1" x14ac:dyDescent="0.25">
      <c r="A14" s="68" t="s">
        <v>63</v>
      </c>
      <c r="B14" s="75">
        <v>103</v>
      </c>
      <c r="C14" s="75"/>
      <c r="D14" s="69">
        <v>131917</v>
      </c>
      <c r="E14" s="70" t="s">
        <v>52</v>
      </c>
      <c r="F14" s="69" t="s">
        <v>47</v>
      </c>
      <c r="G14" s="69">
        <v>1</v>
      </c>
      <c r="H14" s="69"/>
      <c r="I14" s="71">
        <v>2200</v>
      </c>
      <c r="J14" s="72">
        <f>I14*G14</f>
        <v>2200</v>
      </c>
      <c r="K14" s="72">
        <f t="shared" ref="K14" si="18">I14*H14</f>
        <v>0</v>
      </c>
      <c r="L14" s="68"/>
      <c r="M14" s="72">
        <f t="shared" ref="M14" si="19">L14*I14</f>
        <v>0</v>
      </c>
      <c r="N14" s="68"/>
      <c r="O14" s="68">
        <v>1</v>
      </c>
      <c r="P14" s="68"/>
      <c r="Q14" s="72">
        <f t="shared" ref="Q14" si="20">N14*I14</f>
        <v>0</v>
      </c>
      <c r="R14" s="72">
        <f t="shared" ref="R14" si="21">O14*I14</f>
        <v>2200</v>
      </c>
      <c r="S14" s="72">
        <f t="shared" ref="S14" si="22">P14*I14</f>
        <v>0</v>
      </c>
      <c r="T14" s="68" t="s">
        <v>24</v>
      </c>
    </row>
    <row r="15" spans="1:22" s="14" customFormat="1" ht="18" customHeight="1" x14ac:dyDescent="0.25">
      <c r="A15" s="58" t="s">
        <v>63</v>
      </c>
      <c r="B15" s="74">
        <v>105</v>
      </c>
      <c r="C15" s="58" t="s">
        <v>68</v>
      </c>
      <c r="D15" s="59">
        <v>131918</v>
      </c>
      <c r="E15" s="60" t="s">
        <v>53</v>
      </c>
      <c r="F15" s="59" t="s">
        <v>47</v>
      </c>
      <c r="G15" s="59">
        <v>1</v>
      </c>
      <c r="H15" s="59">
        <v>1</v>
      </c>
      <c r="I15" s="61">
        <v>11000</v>
      </c>
      <c r="J15" s="62">
        <f t="shared" si="0"/>
        <v>11000</v>
      </c>
      <c r="K15" s="62">
        <f t="shared" si="1"/>
        <v>11000</v>
      </c>
      <c r="L15" s="58"/>
      <c r="M15" s="62">
        <f t="shared" si="2"/>
        <v>0</v>
      </c>
      <c r="N15" s="58">
        <v>1</v>
      </c>
      <c r="O15" s="58"/>
      <c r="P15" s="58"/>
      <c r="Q15" s="62">
        <f t="shared" si="3"/>
        <v>11000</v>
      </c>
      <c r="R15" s="62">
        <f t="shared" si="4"/>
        <v>0</v>
      </c>
      <c r="S15" s="62">
        <f t="shared" si="5"/>
        <v>0</v>
      </c>
      <c r="T15" s="58" t="s">
        <v>77</v>
      </c>
    </row>
    <row r="16" spans="1:22" s="14" customFormat="1" ht="18" customHeight="1" x14ac:dyDescent="0.25">
      <c r="A16" s="68" t="s">
        <v>63</v>
      </c>
      <c r="B16" s="75">
        <v>105</v>
      </c>
      <c r="C16" s="75"/>
      <c r="D16" s="69">
        <v>131918</v>
      </c>
      <c r="E16" s="70" t="s">
        <v>53</v>
      </c>
      <c r="F16" s="69" t="s">
        <v>47</v>
      </c>
      <c r="G16" s="69">
        <v>1</v>
      </c>
      <c r="H16" s="69"/>
      <c r="I16" s="71">
        <v>11000</v>
      </c>
      <c r="J16" s="72">
        <f t="shared" ref="J16" si="23">I16*G16</f>
        <v>11000</v>
      </c>
      <c r="K16" s="72">
        <f t="shared" ref="K16" si="24">I16*H16</f>
        <v>0</v>
      </c>
      <c r="L16" s="68"/>
      <c r="M16" s="72">
        <f t="shared" ref="M16" si="25">L16*I16</f>
        <v>0</v>
      </c>
      <c r="N16" s="68"/>
      <c r="O16" s="68">
        <v>1</v>
      </c>
      <c r="P16" s="68"/>
      <c r="Q16" s="72">
        <f t="shared" ref="Q16" si="26">N16*I16</f>
        <v>0</v>
      </c>
      <c r="R16" s="72">
        <f t="shared" ref="R16" si="27">O16*I16</f>
        <v>11000</v>
      </c>
      <c r="S16" s="72">
        <f t="shared" ref="S16" si="28">P16*I16</f>
        <v>0</v>
      </c>
      <c r="T16" s="68" t="s">
        <v>78</v>
      </c>
    </row>
    <row r="17" spans="1:21" s="14" customFormat="1" ht="18" customHeight="1" x14ac:dyDescent="0.25">
      <c r="A17" s="58" t="s">
        <v>63</v>
      </c>
      <c r="B17" s="58">
        <v>128</v>
      </c>
      <c r="C17" s="58" t="s">
        <v>65</v>
      </c>
      <c r="D17" s="59">
        <v>32753</v>
      </c>
      <c r="E17" s="60" t="s">
        <v>54</v>
      </c>
      <c r="F17" s="59" t="s">
        <v>47</v>
      </c>
      <c r="G17" s="59">
        <v>1</v>
      </c>
      <c r="H17" s="59">
        <v>1</v>
      </c>
      <c r="I17" s="61">
        <v>1018.57</v>
      </c>
      <c r="J17" s="62">
        <f t="shared" si="0"/>
        <v>1018.57</v>
      </c>
      <c r="K17" s="62">
        <f t="shared" si="1"/>
        <v>1018.57</v>
      </c>
      <c r="L17" s="58"/>
      <c r="M17" s="62">
        <f t="shared" si="2"/>
        <v>0</v>
      </c>
      <c r="N17" s="58">
        <v>1</v>
      </c>
      <c r="O17" s="58"/>
      <c r="P17" s="58"/>
      <c r="Q17" s="62">
        <f t="shared" si="3"/>
        <v>1018.57</v>
      </c>
      <c r="R17" s="62">
        <f t="shared" si="4"/>
        <v>0</v>
      </c>
      <c r="S17" s="62">
        <f t="shared" si="5"/>
        <v>0</v>
      </c>
      <c r="T17" s="58" t="s">
        <v>23</v>
      </c>
    </row>
    <row r="18" spans="1:21" s="14" customFormat="1" ht="18" customHeight="1" x14ac:dyDescent="0.25">
      <c r="A18" s="51" t="s">
        <v>63</v>
      </c>
      <c r="B18" s="52">
        <v>181</v>
      </c>
      <c r="C18" s="52"/>
      <c r="D18" s="53">
        <v>129159</v>
      </c>
      <c r="E18" s="54" t="s">
        <v>55</v>
      </c>
      <c r="F18" s="53" t="s">
        <v>47</v>
      </c>
      <c r="G18" s="53">
        <v>1</v>
      </c>
      <c r="H18" s="53"/>
      <c r="I18" s="55">
        <v>0</v>
      </c>
      <c r="J18" s="56">
        <f t="shared" si="0"/>
        <v>0</v>
      </c>
      <c r="K18" s="56">
        <f t="shared" si="1"/>
        <v>0</v>
      </c>
      <c r="L18" s="51"/>
      <c r="M18" s="56">
        <f t="shared" si="2"/>
        <v>0</v>
      </c>
      <c r="N18" s="51"/>
      <c r="O18" s="51"/>
      <c r="P18" s="51"/>
      <c r="Q18" s="56">
        <f t="shared" si="3"/>
        <v>0</v>
      </c>
      <c r="R18" s="56">
        <f t="shared" si="4"/>
        <v>0</v>
      </c>
      <c r="S18" s="56">
        <f t="shared" si="5"/>
        <v>0</v>
      </c>
      <c r="T18" s="51" t="s">
        <v>24</v>
      </c>
    </row>
    <row r="19" spans="1:21" s="14" customFormat="1" ht="18" customHeight="1" x14ac:dyDescent="0.25">
      <c r="A19" s="63" t="s">
        <v>63</v>
      </c>
      <c r="B19" s="63">
        <v>187</v>
      </c>
      <c r="C19" s="63" t="s">
        <v>65</v>
      </c>
      <c r="D19" s="64">
        <v>62494</v>
      </c>
      <c r="E19" s="65" t="s">
        <v>56</v>
      </c>
      <c r="F19" s="64" t="s">
        <v>47</v>
      </c>
      <c r="G19" s="64">
        <v>3</v>
      </c>
      <c r="H19" s="64">
        <v>3</v>
      </c>
      <c r="I19" s="66">
        <v>859.02</v>
      </c>
      <c r="J19" s="67">
        <f t="shared" si="0"/>
        <v>2577.06</v>
      </c>
      <c r="K19" s="67">
        <f t="shared" si="1"/>
        <v>2577.06</v>
      </c>
      <c r="L19" s="63"/>
      <c r="M19" s="67">
        <f t="shared" si="2"/>
        <v>0</v>
      </c>
      <c r="N19" s="63">
        <v>3</v>
      </c>
      <c r="O19" s="63"/>
      <c r="P19" s="63"/>
      <c r="Q19" s="67">
        <f t="shared" si="3"/>
        <v>2577.06</v>
      </c>
      <c r="R19" s="67">
        <f t="shared" si="4"/>
        <v>0</v>
      </c>
      <c r="S19" s="67">
        <f t="shared" si="5"/>
        <v>0</v>
      </c>
      <c r="T19" s="63" t="s">
        <v>25</v>
      </c>
    </row>
    <row r="20" spans="1:21" s="14" customFormat="1" ht="18" customHeight="1" x14ac:dyDescent="0.25">
      <c r="A20" s="68" t="s">
        <v>63</v>
      </c>
      <c r="B20" s="68">
        <v>201</v>
      </c>
      <c r="C20" s="68"/>
      <c r="D20" s="69">
        <v>49089</v>
      </c>
      <c r="E20" s="70" t="s">
        <v>57</v>
      </c>
      <c r="F20" s="69" t="s">
        <v>47</v>
      </c>
      <c r="G20" s="69">
        <v>1</v>
      </c>
      <c r="H20" s="69"/>
      <c r="I20" s="71">
        <v>4400</v>
      </c>
      <c r="J20" s="72">
        <f t="shared" si="0"/>
        <v>4400</v>
      </c>
      <c r="K20" s="72">
        <f t="shared" si="1"/>
        <v>0</v>
      </c>
      <c r="L20" s="68"/>
      <c r="M20" s="72">
        <f t="shared" si="2"/>
        <v>0</v>
      </c>
      <c r="N20" s="68"/>
      <c r="O20" s="68">
        <v>1</v>
      </c>
      <c r="P20" s="68"/>
      <c r="Q20" s="72">
        <f t="shared" si="3"/>
        <v>0</v>
      </c>
      <c r="R20" s="72">
        <f t="shared" si="4"/>
        <v>4400</v>
      </c>
      <c r="S20" s="72">
        <f t="shared" si="5"/>
        <v>0</v>
      </c>
      <c r="T20" s="68" t="s">
        <v>25</v>
      </c>
    </row>
    <row r="21" spans="1:21" s="14" customFormat="1" ht="18" customHeight="1" x14ac:dyDescent="0.25">
      <c r="A21" s="51" t="s">
        <v>63</v>
      </c>
      <c r="B21" s="51">
        <v>212</v>
      </c>
      <c r="C21" s="51"/>
      <c r="D21" s="53">
        <v>127197</v>
      </c>
      <c r="E21" s="54" t="s">
        <v>58</v>
      </c>
      <c r="F21" s="53" t="s">
        <v>47</v>
      </c>
      <c r="G21" s="53">
        <v>1</v>
      </c>
      <c r="H21" s="53"/>
      <c r="I21" s="55">
        <v>0</v>
      </c>
      <c r="J21" s="56">
        <f t="shared" si="0"/>
        <v>0</v>
      </c>
      <c r="K21" s="56">
        <f t="shared" si="1"/>
        <v>0</v>
      </c>
      <c r="L21" s="51"/>
      <c r="M21" s="56">
        <f t="shared" si="2"/>
        <v>0</v>
      </c>
      <c r="N21" s="51"/>
      <c r="O21" s="51"/>
      <c r="P21" s="51"/>
      <c r="Q21" s="56">
        <f t="shared" si="3"/>
        <v>0</v>
      </c>
      <c r="R21" s="56">
        <f t="shared" si="4"/>
        <v>0</v>
      </c>
      <c r="S21" s="56">
        <f t="shared" si="5"/>
        <v>0</v>
      </c>
      <c r="T21" s="51" t="s">
        <v>23</v>
      </c>
    </row>
    <row r="22" spans="1:21" s="14" customFormat="1" ht="18" customHeight="1" x14ac:dyDescent="0.25">
      <c r="A22" s="68" t="s">
        <v>63</v>
      </c>
      <c r="B22" s="68">
        <v>213</v>
      </c>
      <c r="C22" s="68"/>
      <c r="D22" s="69">
        <v>43448</v>
      </c>
      <c r="E22" s="70" t="s">
        <v>59</v>
      </c>
      <c r="F22" s="69" t="s">
        <v>47</v>
      </c>
      <c r="G22" s="69">
        <v>1</v>
      </c>
      <c r="H22" s="69"/>
      <c r="I22" s="71">
        <v>29000</v>
      </c>
      <c r="J22" s="72">
        <f t="shared" si="0"/>
        <v>29000</v>
      </c>
      <c r="K22" s="72">
        <f t="shared" si="1"/>
        <v>0</v>
      </c>
      <c r="L22" s="68"/>
      <c r="M22" s="72">
        <f t="shared" si="2"/>
        <v>0</v>
      </c>
      <c r="N22" s="68"/>
      <c r="O22" s="68">
        <v>1</v>
      </c>
      <c r="P22" s="68"/>
      <c r="Q22" s="72">
        <f t="shared" si="3"/>
        <v>0</v>
      </c>
      <c r="R22" s="72">
        <f t="shared" si="4"/>
        <v>29000</v>
      </c>
      <c r="S22" s="72">
        <f t="shared" si="5"/>
        <v>0</v>
      </c>
      <c r="T22" s="68" t="s">
        <v>23</v>
      </c>
    </row>
    <row r="23" spans="1:21" s="14" customFormat="1" ht="18" customHeight="1" x14ac:dyDescent="0.25">
      <c r="A23" s="51" t="s">
        <v>63</v>
      </c>
      <c r="B23" s="51">
        <v>242</v>
      </c>
      <c r="C23" s="51"/>
      <c r="D23" s="53">
        <v>127032</v>
      </c>
      <c r="E23" s="54" t="s">
        <v>26</v>
      </c>
      <c r="F23" s="53" t="s">
        <v>47</v>
      </c>
      <c r="G23" s="53">
        <v>1</v>
      </c>
      <c r="H23" s="53"/>
      <c r="I23" s="55">
        <v>0</v>
      </c>
      <c r="J23" s="56">
        <f t="shared" si="0"/>
        <v>0</v>
      </c>
      <c r="K23" s="56">
        <f t="shared" si="1"/>
        <v>0</v>
      </c>
      <c r="L23" s="51"/>
      <c r="M23" s="56">
        <f t="shared" si="2"/>
        <v>0</v>
      </c>
      <c r="N23" s="51"/>
      <c r="O23" s="51"/>
      <c r="P23" s="51"/>
      <c r="Q23" s="56">
        <f t="shared" si="3"/>
        <v>0</v>
      </c>
      <c r="R23" s="56">
        <f t="shared" si="4"/>
        <v>0</v>
      </c>
      <c r="S23" s="56">
        <f t="shared" si="5"/>
        <v>0</v>
      </c>
      <c r="T23" s="51" t="s">
        <v>25</v>
      </c>
    </row>
    <row r="24" spans="1:21" s="14" customFormat="1" ht="18" customHeight="1" x14ac:dyDescent="0.25">
      <c r="A24" s="51" t="s">
        <v>63</v>
      </c>
      <c r="B24" s="51">
        <v>261</v>
      </c>
      <c r="C24" s="51"/>
      <c r="D24" s="53">
        <v>44818</v>
      </c>
      <c r="E24" s="54" t="s">
        <v>60</v>
      </c>
      <c r="F24" s="53" t="s">
        <v>47</v>
      </c>
      <c r="G24" s="53">
        <v>1</v>
      </c>
      <c r="H24" s="53"/>
      <c r="I24" s="55">
        <v>0</v>
      </c>
      <c r="J24" s="56">
        <f t="shared" si="0"/>
        <v>0</v>
      </c>
      <c r="K24" s="56">
        <f t="shared" si="1"/>
        <v>0</v>
      </c>
      <c r="L24" s="51"/>
      <c r="M24" s="56">
        <f t="shared" si="2"/>
        <v>0</v>
      </c>
      <c r="N24" s="51"/>
      <c r="O24" s="51"/>
      <c r="P24" s="51"/>
      <c r="Q24" s="56">
        <f t="shared" si="3"/>
        <v>0</v>
      </c>
      <c r="R24" s="56">
        <f t="shared" si="4"/>
        <v>0</v>
      </c>
      <c r="S24" s="56">
        <f t="shared" si="5"/>
        <v>0</v>
      </c>
      <c r="T24" s="51" t="s">
        <v>25</v>
      </c>
    </row>
    <row r="25" spans="1:21" s="14" customFormat="1" ht="18" customHeight="1" x14ac:dyDescent="0.25">
      <c r="A25" s="51" t="s">
        <v>63</v>
      </c>
      <c r="B25" s="51">
        <v>266</v>
      </c>
      <c r="C25" s="51"/>
      <c r="D25" s="53">
        <v>52555</v>
      </c>
      <c r="E25" s="54" t="s">
        <v>61</v>
      </c>
      <c r="F25" s="53" t="s">
        <v>47</v>
      </c>
      <c r="G25" s="53">
        <v>1</v>
      </c>
      <c r="H25" s="53"/>
      <c r="I25" s="55">
        <v>0</v>
      </c>
      <c r="J25" s="56">
        <f t="shared" si="0"/>
        <v>0</v>
      </c>
      <c r="K25" s="56">
        <f t="shared" si="1"/>
        <v>0</v>
      </c>
      <c r="L25" s="51"/>
      <c r="M25" s="56">
        <f t="shared" si="2"/>
        <v>0</v>
      </c>
      <c r="N25" s="51"/>
      <c r="O25" s="51"/>
      <c r="P25" s="51"/>
      <c r="Q25" s="56">
        <f t="shared" si="3"/>
        <v>0</v>
      </c>
      <c r="R25" s="56">
        <f t="shared" si="4"/>
        <v>0</v>
      </c>
      <c r="S25" s="56">
        <f t="shared" si="5"/>
        <v>0</v>
      </c>
      <c r="T25" s="51" t="s">
        <v>25</v>
      </c>
    </row>
    <row r="26" spans="1:21" s="14" customFormat="1" ht="18" customHeight="1" x14ac:dyDescent="0.25">
      <c r="A26" s="68" t="s">
        <v>63</v>
      </c>
      <c r="B26" s="68">
        <v>324</v>
      </c>
      <c r="C26" s="68"/>
      <c r="D26" s="69">
        <v>52534</v>
      </c>
      <c r="E26" s="73" t="s">
        <v>66</v>
      </c>
      <c r="F26" s="69" t="s">
        <v>47</v>
      </c>
      <c r="G26" s="69">
        <v>1</v>
      </c>
      <c r="H26" s="69">
        <v>0</v>
      </c>
      <c r="I26" s="71">
        <v>3400</v>
      </c>
      <c r="J26" s="72">
        <f t="shared" si="0"/>
        <v>3400</v>
      </c>
      <c r="K26" s="72">
        <f>I26*H26</f>
        <v>0</v>
      </c>
      <c r="L26" s="68"/>
      <c r="M26" s="72">
        <f t="shared" si="2"/>
        <v>0</v>
      </c>
      <c r="N26" s="68"/>
      <c r="O26" s="68">
        <v>1</v>
      </c>
      <c r="P26" s="68"/>
      <c r="Q26" s="72">
        <f t="shared" si="3"/>
        <v>0</v>
      </c>
      <c r="R26" s="72">
        <f t="shared" si="4"/>
        <v>3400</v>
      </c>
      <c r="S26" s="72">
        <f t="shared" si="5"/>
        <v>0</v>
      </c>
      <c r="T26" s="68" t="s">
        <v>23</v>
      </c>
    </row>
    <row r="27" spans="1:21" x14ac:dyDescent="0.25">
      <c r="A27" s="100" t="s">
        <v>27</v>
      </c>
      <c r="B27" s="101"/>
      <c r="C27" s="101"/>
      <c r="D27" s="101"/>
      <c r="E27" s="101"/>
      <c r="F27" s="101"/>
      <c r="G27" s="101"/>
      <c r="H27" s="101"/>
      <c r="I27" s="102"/>
      <c r="J27" s="15">
        <f>SUM(J6:J26)</f>
        <v>86516.829999999987</v>
      </c>
      <c r="K27" s="15">
        <f>SUM(K6:K26)</f>
        <v>32652.43</v>
      </c>
      <c r="L27" s="16"/>
      <c r="M27" s="17">
        <f>SUM(M6:M26)</f>
        <v>0</v>
      </c>
      <c r="N27" s="16"/>
      <c r="O27" s="16"/>
      <c r="P27" s="18"/>
      <c r="Q27" s="17">
        <f>SUM(Q6:Q26)</f>
        <v>32652.43</v>
      </c>
      <c r="R27" s="19">
        <f>SUM(R6:R26)</f>
        <v>53864.4</v>
      </c>
      <c r="S27" s="19">
        <f>SUM(S6:S26)</f>
        <v>0</v>
      </c>
      <c r="T27" s="20"/>
    </row>
    <row r="28" spans="1:21" x14ac:dyDescent="0.25">
      <c r="J28" s="22"/>
      <c r="K28" s="22"/>
      <c r="L28" s="23"/>
      <c r="M28" s="24"/>
      <c r="N28" s="23"/>
      <c r="O28" s="23"/>
      <c r="P28" s="23"/>
      <c r="Q28" s="25"/>
      <c r="R28" s="25"/>
      <c r="S28" s="25"/>
      <c r="T28" s="26"/>
    </row>
    <row r="29" spans="1:21" x14ac:dyDescent="0.25">
      <c r="A29" s="103"/>
      <c r="B29" s="103"/>
      <c r="C29" s="103"/>
      <c r="J29" s="22"/>
    </row>
    <row r="30" spans="1:21" x14ac:dyDescent="0.25">
      <c r="C30" s="21"/>
      <c r="I30" s="104" t="s">
        <v>44</v>
      </c>
      <c r="J30" s="105"/>
      <c r="K30" s="105"/>
      <c r="L30" s="105"/>
      <c r="M30" s="106"/>
    </row>
    <row r="31" spans="1:21" ht="15" customHeight="1" x14ac:dyDescent="0.25">
      <c r="C31" s="21"/>
      <c r="I31" s="28"/>
      <c r="J31" s="29"/>
      <c r="K31" s="105" t="s">
        <v>28</v>
      </c>
      <c r="L31" s="105"/>
      <c r="M31" s="30" t="s">
        <v>13</v>
      </c>
      <c r="R31" s="31"/>
      <c r="S31" s="31"/>
    </row>
    <row r="32" spans="1:21" ht="15" customHeight="1" x14ac:dyDescent="0.25">
      <c r="A32" s="107" t="s">
        <v>29</v>
      </c>
      <c r="B32" s="107"/>
      <c r="C32" s="107"/>
      <c r="D32" s="107"/>
      <c r="E32" s="107"/>
      <c r="I32" s="108" t="s">
        <v>30</v>
      </c>
      <c r="J32" s="109"/>
      <c r="K32" s="110">
        <f>J27</f>
        <v>86516.829999999987</v>
      </c>
      <c r="L32" s="111"/>
      <c r="M32" s="32">
        <f>K27</f>
        <v>32652.43</v>
      </c>
      <c r="Q32" s="91" t="s">
        <v>45</v>
      </c>
      <c r="R32" s="92"/>
      <c r="S32" s="92"/>
      <c r="T32" s="92"/>
      <c r="U32" s="92"/>
    </row>
    <row r="33" spans="1:21" ht="15" customHeight="1" x14ac:dyDescent="0.25">
      <c r="A33" s="112" t="s">
        <v>70</v>
      </c>
      <c r="B33" s="112"/>
      <c r="C33" s="112"/>
      <c r="D33" s="112"/>
      <c r="E33" s="112"/>
      <c r="I33" s="108" t="s">
        <v>31</v>
      </c>
      <c r="J33" s="109"/>
      <c r="K33" s="110">
        <f>M27</f>
        <v>0</v>
      </c>
      <c r="L33" s="111"/>
      <c r="M33" s="32">
        <f>M27</f>
        <v>0</v>
      </c>
      <c r="Q33" s="33" t="s">
        <v>32</v>
      </c>
      <c r="R33" s="34" t="s">
        <v>1</v>
      </c>
      <c r="S33" s="34" t="s">
        <v>33</v>
      </c>
      <c r="T33" s="34" t="s">
        <v>72</v>
      </c>
      <c r="U33" s="34" t="s">
        <v>27</v>
      </c>
    </row>
    <row r="34" spans="1:21" ht="15" customHeight="1" x14ac:dyDescent="0.25">
      <c r="A34" s="113" t="s">
        <v>34</v>
      </c>
      <c r="B34" s="113"/>
      <c r="C34" s="113"/>
      <c r="D34" s="113"/>
      <c r="E34" s="113"/>
      <c r="I34" s="108" t="s">
        <v>35</v>
      </c>
      <c r="J34" s="109"/>
      <c r="K34" s="110">
        <f>Q27</f>
        <v>32652.43</v>
      </c>
      <c r="L34" s="111"/>
      <c r="M34" s="32">
        <f>Q27</f>
        <v>32652.43</v>
      </c>
      <c r="Q34" s="35" t="s">
        <v>23</v>
      </c>
      <c r="R34" s="36">
        <f>SUMIF(T6:T25,Q34,M6:M25)</f>
        <v>0</v>
      </c>
      <c r="S34" s="76">
        <f>I6+I7+K9+K11+K17</f>
        <v>10263.969999999999</v>
      </c>
      <c r="T34" s="36">
        <f>R10+R16+R22+R26</f>
        <v>44567</v>
      </c>
      <c r="U34" s="36">
        <f>SUM(R34:T34)</f>
        <v>54830.97</v>
      </c>
    </row>
    <row r="35" spans="1:21" ht="15" customHeight="1" x14ac:dyDescent="0.25">
      <c r="A35" s="84" t="s">
        <v>36</v>
      </c>
      <c r="B35" s="84"/>
      <c r="C35" s="84"/>
      <c r="D35" s="84"/>
      <c r="E35" s="84"/>
      <c r="I35" s="108" t="s">
        <v>72</v>
      </c>
      <c r="J35" s="109"/>
      <c r="K35" s="110">
        <f>R27</f>
        <v>53864.4</v>
      </c>
      <c r="L35" s="111"/>
      <c r="M35" s="32">
        <v>0</v>
      </c>
      <c r="Q35" s="35" t="s">
        <v>25</v>
      </c>
      <c r="R35" s="36">
        <v>0</v>
      </c>
      <c r="S35" s="36">
        <f>K19</f>
        <v>2577.06</v>
      </c>
      <c r="T35" s="36">
        <f>R20</f>
        <v>4400</v>
      </c>
      <c r="U35" s="36">
        <f>SUM(R35:T35)</f>
        <v>6977.0599999999995</v>
      </c>
    </row>
    <row r="36" spans="1:21" ht="15" customHeight="1" x14ac:dyDescent="0.25">
      <c r="A36" s="89" t="s">
        <v>38</v>
      </c>
      <c r="B36" s="89"/>
      <c r="C36" s="89"/>
      <c r="D36" s="89"/>
      <c r="E36" s="89"/>
      <c r="I36" s="85" t="s">
        <v>37</v>
      </c>
      <c r="J36" s="86"/>
      <c r="K36" s="87">
        <f>K34+K35</f>
        <v>86516.83</v>
      </c>
      <c r="L36" s="88"/>
      <c r="M36" s="37">
        <f>M34+M35</f>
        <v>32652.43</v>
      </c>
      <c r="Q36" s="35" t="s">
        <v>24</v>
      </c>
      <c r="R36" s="36">
        <v>0</v>
      </c>
      <c r="S36" s="36">
        <f>I6+I7+K13+K15</f>
        <v>19811.400000000001</v>
      </c>
      <c r="T36" s="36">
        <f>R8+R14</f>
        <v>4897.3999999999996</v>
      </c>
      <c r="U36" s="36">
        <f>SUM(R36:T36)</f>
        <v>24708.800000000003</v>
      </c>
    </row>
    <row r="37" spans="1:21" ht="15" customHeight="1" x14ac:dyDescent="0.25">
      <c r="A37" s="90" t="s">
        <v>39</v>
      </c>
      <c r="B37" s="90"/>
      <c r="C37" s="90"/>
      <c r="D37" s="90"/>
      <c r="E37" s="90"/>
      <c r="L37" s="40"/>
      <c r="M37" s="2"/>
      <c r="Q37" s="12" t="s">
        <v>27</v>
      </c>
      <c r="R37" s="39">
        <f>SUM(R34:R36)</f>
        <v>0</v>
      </c>
      <c r="S37" s="39">
        <f>SUM(S34:S36)</f>
        <v>32652.43</v>
      </c>
      <c r="T37" s="39">
        <f>SUM(T34:T36)</f>
        <v>53864.4</v>
      </c>
      <c r="U37" s="39">
        <f>SUM(U34:U36)</f>
        <v>86516.83</v>
      </c>
    </row>
    <row r="38" spans="1:21" ht="15" customHeight="1" x14ac:dyDescent="0.25">
      <c r="A38" s="115" t="s">
        <v>40</v>
      </c>
      <c r="B38" s="115"/>
      <c r="C38" s="115"/>
      <c r="D38" s="115"/>
      <c r="E38" s="115"/>
      <c r="L38" s="40"/>
      <c r="M38" s="2"/>
      <c r="P38" s="27"/>
      <c r="R38" s="38"/>
      <c r="S38" s="21"/>
      <c r="T38" s="21"/>
    </row>
    <row r="39" spans="1:21" ht="15" customHeight="1" x14ac:dyDescent="0.25">
      <c r="A39" s="117" t="s">
        <v>41</v>
      </c>
      <c r="B39" s="117"/>
      <c r="C39" s="117"/>
      <c r="D39" s="117"/>
      <c r="E39" s="117"/>
      <c r="I39" s="104" t="s">
        <v>71</v>
      </c>
      <c r="J39" s="105"/>
      <c r="K39" s="105"/>
      <c r="L39" s="105"/>
      <c r="M39" s="2"/>
      <c r="N39" s="41"/>
      <c r="P39" s="27"/>
      <c r="R39" s="41"/>
      <c r="S39" s="41"/>
      <c r="T39" s="41"/>
    </row>
    <row r="40" spans="1:21" x14ac:dyDescent="0.25">
      <c r="A40" s="118" t="s">
        <v>42</v>
      </c>
      <c r="B40" s="118"/>
      <c r="C40" s="118"/>
      <c r="D40" s="118"/>
      <c r="E40" s="118"/>
      <c r="I40" s="33" t="s">
        <v>5</v>
      </c>
      <c r="J40" s="34" t="s">
        <v>28</v>
      </c>
      <c r="K40" s="123" t="s">
        <v>13</v>
      </c>
      <c r="L40" s="123"/>
      <c r="M40" s="82"/>
      <c r="T40" s="31"/>
    </row>
    <row r="41" spans="1:21" x14ac:dyDescent="0.25">
      <c r="A41" s="42"/>
      <c r="C41" s="42"/>
      <c r="I41" s="77" t="s">
        <v>65</v>
      </c>
      <c r="J41" s="43">
        <f>SUMIF(C$6:C$26,I41,J$6:J$26)</f>
        <v>3595.63</v>
      </c>
      <c r="K41" s="121">
        <f>SUMIF(C$6:C$26,I41,K$6:K$26)</f>
        <v>3595.63</v>
      </c>
      <c r="L41" s="122"/>
      <c r="M41" s="82"/>
      <c r="N41" s="2"/>
      <c r="O41" s="2"/>
      <c r="Q41" s="12" t="s">
        <v>3</v>
      </c>
      <c r="R41" s="9" t="s">
        <v>28</v>
      </c>
      <c r="S41" s="9" t="s">
        <v>13</v>
      </c>
      <c r="T41" s="1"/>
    </row>
    <row r="42" spans="1:21" x14ac:dyDescent="0.25">
      <c r="I42" s="77" t="s">
        <v>67</v>
      </c>
      <c r="J42" s="43">
        <f>SUMIF(C$6:C$26,I42,J$6:J$26)+I8</f>
        <v>8092.2000000000007</v>
      </c>
      <c r="K42" s="121">
        <f t="shared" ref="K42:K44" si="29">SUMIF(C$6:C$26,I42,K$6:K$26)</f>
        <v>5394.8</v>
      </c>
      <c r="L42" s="122"/>
      <c r="M42" s="82"/>
      <c r="N42" s="1"/>
      <c r="O42" s="1"/>
      <c r="Q42" s="44" t="s">
        <v>63</v>
      </c>
      <c r="R42" s="43">
        <f ca="1">SUMIF(A$6:A$26,Q42,J$6:J$25)</f>
        <v>86516.829999999987</v>
      </c>
      <c r="S42" s="43">
        <f>SUMIF(A$6:A$25,Q42,K$6:K$25)</f>
        <v>32652.43</v>
      </c>
      <c r="T42" s="1"/>
    </row>
    <row r="43" spans="1:21" x14ac:dyDescent="0.25">
      <c r="A43" s="114"/>
      <c r="B43" s="114"/>
      <c r="C43" s="114"/>
      <c r="D43" s="114"/>
      <c r="E43" s="114"/>
      <c r="I43" s="78" t="s">
        <v>68</v>
      </c>
      <c r="J43" s="43">
        <f>SUMIF(C$6:C$26,I43,J$6:J$26)+I10+I14+I16</f>
        <v>34601</v>
      </c>
      <c r="K43" s="121">
        <f t="shared" si="29"/>
        <v>20234</v>
      </c>
      <c r="L43" s="122"/>
      <c r="M43" s="57"/>
      <c r="N43" s="1"/>
      <c r="O43" s="1"/>
      <c r="Q43" s="44"/>
      <c r="R43" s="43">
        <f>SUMIF(A$6:A$26,Q43,J$6:J$26)</f>
        <v>0</v>
      </c>
      <c r="S43" s="43">
        <f>SUMIF(A$6:A$25,Q43,K$6:K$25)</f>
        <v>0</v>
      </c>
      <c r="T43" s="1"/>
    </row>
    <row r="44" spans="1:21" x14ac:dyDescent="0.25">
      <c r="A44" s="114"/>
      <c r="B44" s="114"/>
      <c r="C44" s="114"/>
      <c r="D44" s="114"/>
      <c r="E44" s="114"/>
      <c r="I44" s="78" t="s">
        <v>69</v>
      </c>
      <c r="J44" s="43">
        <f t="shared" ref="J44" si="30">SUMIF(C$6:C$26,I44,J$6:J$26)</f>
        <v>3428</v>
      </c>
      <c r="K44" s="121">
        <f t="shared" si="29"/>
        <v>3428</v>
      </c>
      <c r="L44" s="122"/>
      <c r="M44" s="57"/>
      <c r="N44" s="1"/>
      <c r="O44" s="1"/>
      <c r="Q44" s="12" t="s">
        <v>27</v>
      </c>
      <c r="R44" s="45">
        <f ca="1">SUM(R42:R43)</f>
        <v>86516.829999999987</v>
      </c>
      <c r="S44" s="45">
        <f>SUM(S42:S43)</f>
        <v>32652.43</v>
      </c>
      <c r="T44" s="1"/>
    </row>
    <row r="45" spans="1:21" x14ac:dyDescent="0.25">
      <c r="I45" s="12" t="s">
        <v>27</v>
      </c>
      <c r="J45" s="17">
        <f>SUM(J41:J44)</f>
        <v>49716.83</v>
      </c>
      <c r="K45" s="119">
        <f>SUM(K41:L44)</f>
        <v>32652.43</v>
      </c>
      <c r="L45" s="120"/>
      <c r="M45" s="57"/>
      <c r="N45" s="1"/>
      <c r="O45" s="1"/>
      <c r="P45" s="1"/>
      <c r="Q45" s="1"/>
      <c r="R45" s="1"/>
      <c r="T45" s="1"/>
    </row>
    <row r="46" spans="1:21" x14ac:dyDescent="0.25">
      <c r="M46" s="57"/>
      <c r="N46" s="1"/>
      <c r="O46" s="1"/>
      <c r="P46" s="1"/>
      <c r="Q46" s="1"/>
      <c r="R46" s="1"/>
      <c r="T46" s="1"/>
    </row>
    <row r="47" spans="1:21" x14ac:dyDescent="0.25">
      <c r="M47" s="83"/>
      <c r="N47" s="1"/>
      <c r="O47" s="1"/>
      <c r="P47" s="1"/>
      <c r="Q47" s="1"/>
      <c r="R47" s="1"/>
      <c r="T47" s="1"/>
    </row>
    <row r="48" spans="1:21" x14ac:dyDescent="0.25">
      <c r="I48" s="116" t="s">
        <v>79</v>
      </c>
      <c r="J48" s="116"/>
      <c r="K48" s="116"/>
      <c r="L48" s="116"/>
      <c r="M48" s="116"/>
      <c r="N48" s="1"/>
      <c r="O48" s="1"/>
      <c r="P48" s="1"/>
      <c r="Q48" s="1"/>
      <c r="R48" s="1"/>
      <c r="T48" s="1"/>
    </row>
    <row r="49" spans="9:20" x14ac:dyDescent="0.25">
      <c r="I49" s="48"/>
      <c r="J49" s="49"/>
      <c r="K49" s="105" t="s">
        <v>28</v>
      </c>
      <c r="L49" s="105"/>
      <c r="M49" s="50" t="s">
        <v>13</v>
      </c>
      <c r="N49" s="1"/>
      <c r="O49" s="1"/>
      <c r="P49" s="1"/>
      <c r="Q49" s="1"/>
      <c r="R49" s="1"/>
      <c r="T49" s="1"/>
    </row>
    <row r="50" spans="9:20" x14ac:dyDescent="0.25">
      <c r="I50" s="108" t="s">
        <v>64</v>
      </c>
      <c r="J50" s="109"/>
      <c r="K50" s="110">
        <v>0</v>
      </c>
      <c r="L50" s="111"/>
      <c r="M50" s="32">
        <v>6900</v>
      </c>
      <c r="N50" s="8"/>
      <c r="O50" s="8"/>
      <c r="P50" s="8"/>
      <c r="Q50" s="8"/>
      <c r="R50" s="8"/>
      <c r="T50" s="1"/>
    </row>
    <row r="51" spans="9:20" x14ac:dyDescent="0.25">
      <c r="I51" s="108" t="s">
        <v>73</v>
      </c>
      <c r="J51" s="109"/>
      <c r="K51" s="110">
        <f>J45</f>
        <v>49716.83</v>
      </c>
      <c r="L51" s="111"/>
      <c r="M51" s="32">
        <f>M34</f>
        <v>32652.43</v>
      </c>
      <c r="N51" s="1"/>
      <c r="O51" s="1"/>
      <c r="P51" s="1"/>
      <c r="Q51" s="1"/>
      <c r="R51" s="46"/>
      <c r="T51" s="1"/>
    </row>
    <row r="52" spans="9:20" x14ac:dyDescent="0.25">
      <c r="I52" s="108" t="s">
        <v>74</v>
      </c>
      <c r="J52" s="109"/>
      <c r="K52" s="110">
        <f>J21</f>
        <v>0</v>
      </c>
      <c r="L52" s="111"/>
      <c r="M52" s="32">
        <f>K21</f>
        <v>0</v>
      </c>
      <c r="N52" s="1"/>
      <c r="O52" s="1"/>
      <c r="P52" s="1"/>
      <c r="Q52" s="1"/>
      <c r="R52" s="46"/>
      <c r="T52" s="1"/>
    </row>
    <row r="53" spans="9:20" x14ac:dyDescent="0.25">
      <c r="I53" s="85" t="s">
        <v>27</v>
      </c>
      <c r="J53" s="86"/>
      <c r="K53" s="87">
        <f>SUM(K50:L52)</f>
        <v>49716.83</v>
      </c>
      <c r="L53" s="124"/>
      <c r="M53" s="37">
        <f>SUM(M50:M52)</f>
        <v>39552.43</v>
      </c>
      <c r="N53" s="1"/>
      <c r="O53" s="1"/>
      <c r="P53" s="1"/>
      <c r="Q53" s="79"/>
      <c r="R53" s="46"/>
      <c r="T53" s="1"/>
    </row>
    <row r="54" spans="9:20" x14ac:dyDescent="0.25">
      <c r="N54" s="1"/>
      <c r="O54" s="1"/>
      <c r="P54" s="1"/>
      <c r="Q54" s="79"/>
      <c r="R54" s="46"/>
      <c r="T54" s="1"/>
    </row>
    <row r="55" spans="9:20" x14ac:dyDescent="0.25">
      <c r="N55" s="1"/>
      <c r="O55" s="1"/>
      <c r="P55" s="1"/>
      <c r="Q55" s="81"/>
      <c r="R55" s="46"/>
      <c r="T55" s="1"/>
    </row>
    <row r="56" spans="9:20" x14ac:dyDescent="0.25">
      <c r="Q56" s="80"/>
    </row>
    <row r="57" spans="9:20" x14ac:dyDescent="0.25">
      <c r="Q57" s="31"/>
    </row>
    <row r="58" spans="9:20" x14ac:dyDescent="0.25">
      <c r="Q58" s="38"/>
    </row>
  </sheetData>
  <sheetProtection algorithmName="SHA-512" hashValue="8QM88P1hLVlHPT10ZohUKkjEtb4fsy9+54I8RqK0sIl3qTh0maGvFtdsj6d/z/ru74aJDbyI2A+wE1KQ2sM9DA==" saltValue="whQ6EU6wTt+81t3NiC0m+w==" spinCount="100000" sheet="1" objects="1" scenarios="1"/>
  <mergeCells count="49">
    <mergeCell ref="I53:J53"/>
    <mergeCell ref="K53:L53"/>
    <mergeCell ref="I35:J35"/>
    <mergeCell ref="K35:L35"/>
    <mergeCell ref="I50:J50"/>
    <mergeCell ref="K50:L50"/>
    <mergeCell ref="K49:L49"/>
    <mergeCell ref="I51:J51"/>
    <mergeCell ref="K51:L51"/>
    <mergeCell ref="A43:E43"/>
    <mergeCell ref="A44:E44"/>
    <mergeCell ref="A38:E38"/>
    <mergeCell ref="I52:J52"/>
    <mergeCell ref="K52:L52"/>
    <mergeCell ref="I48:M48"/>
    <mergeCell ref="I39:L39"/>
    <mergeCell ref="A39:E39"/>
    <mergeCell ref="A40:E40"/>
    <mergeCell ref="K45:L45"/>
    <mergeCell ref="K42:L42"/>
    <mergeCell ref="K43:L43"/>
    <mergeCell ref="K44:L44"/>
    <mergeCell ref="K40:L40"/>
    <mergeCell ref="K41:L41"/>
    <mergeCell ref="A33:E33"/>
    <mergeCell ref="I33:J33"/>
    <mergeCell ref="K33:L33"/>
    <mergeCell ref="A34:E34"/>
    <mergeCell ref="I34:J34"/>
    <mergeCell ref="K34:L34"/>
    <mergeCell ref="Q32:U32"/>
    <mergeCell ref="A1:V1"/>
    <mergeCell ref="A2:V2"/>
    <mergeCell ref="D3:R3"/>
    <mergeCell ref="A4:E4"/>
    <mergeCell ref="L4:M4"/>
    <mergeCell ref="N4:S4"/>
    <mergeCell ref="A27:I27"/>
    <mergeCell ref="A29:C29"/>
    <mergeCell ref="I30:M30"/>
    <mergeCell ref="K31:L31"/>
    <mergeCell ref="A32:E32"/>
    <mergeCell ref="I32:J32"/>
    <mergeCell ref="K32:L32"/>
    <mergeCell ref="A35:E35"/>
    <mergeCell ref="I36:J36"/>
    <mergeCell ref="K36:L36"/>
    <mergeCell ref="A36:E36"/>
    <mergeCell ref="A37:E37"/>
  </mergeCells>
  <printOptions horizontalCentered="1"/>
  <pageMargins left="0.19685039370078741" right="0.19685039370078741" top="0.98425196850393704" bottom="0.98425196850393704" header="0.19685039370078741" footer="0.19685039370078741"/>
  <pageSetup paperSize="9" scale="60"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Equipamentos 2019-2020</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ICT</dc:creator>
  <cp:lastModifiedBy>ICT</cp:lastModifiedBy>
  <dcterms:created xsi:type="dcterms:W3CDTF">2019-06-28T16:18:39Z</dcterms:created>
  <dcterms:modified xsi:type="dcterms:W3CDTF">2021-02-10T10:31:19Z</dcterms:modified>
</cp:coreProperties>
</file>