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role Orçamentário\Compras\2017-2018\Informática\"/>
    </mc:Choice>
  </mc:AlternateContent>
  <bookViews>
    <workbookView xWindow="0" yWindow="0" windowWidth="21570" windowHeight="7575"/>
  </bookViews>
  <sheets>
    <sheet name="Informática 2018 CUSTEIO" sheetId="3" r:id="rId1"/>
    <sheet name="Informática 2018 CAPITAL" sheetId="1" r:id="rId2"/>
  </sheets>
  <definedNames>
    <definedName name="_xlnm.Print_Area" localSheetId="0">'Informática 2018 CUSTEIO'!$A$1:$S$38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3" l="1"/>
  <c r="S13" i="3"/>
  <c r="K14" i="1" l="1"/>
  <c r="S28" i="3" l="1"/>
  <c r="K37" i="3" s="1"/>
  <c r="R28" i="3"/>
  <c r="J37" i="3" s="1"/>
  <c r="R20" i="3"/>
  <c r="S20" i="3"/>
  <c r="K7" i="3"/>
  <c r="K6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5" i="3"/>
  <c r="S6" i="3" l="1"/>
  <c r="K22" i="3"/>
  <c r="K28" i="3"/>
  <c r="K29" i="3"/>
  <c r="K30" i="3"/>
  <c r="J6" i="3"/>
  <c r="R7" i="3" s="1"/>
  <c r="J7" i="3"/>
  <c r="J8" i="3"/>
  <c r="J9" i="3"/>
  <c r="R10" i="3" s="1"/>
  <c r="J10" i="3"/>
  <c r="J11" i="3"/>
  <c r="J12" i="3"/>
  <c r="J13" i="3"/>
  <c r="R11" i="3" s="1"/>
  <c r="J14" i="3"/>
  <c r="J15" i="3"/>
  <c r="J16" i="3"/>
  <c r="J17" i="3"/>
  <c r="J18" i="3"/>
  <c r="J19" i="3"/>
  <c r="J20" i="3"/>
  <c r="J21" i="3"/>
  <c r="J5" i="3"/>
  <c r="K35" i="3"/>
  <c r="J35" i="3"/>
  <c r="S12" i="3"/>
  <c r="S11" i="3"/>
  <c r="S10" i="3"/>
  <c r="S9" i="3"/>
  <c r="R9" i="3"/>
  <c r="S8" i="3"/>
  <c r="S7" i="3"/>
  <c r="S14" i="3" l="1"/>
  <c r="R6" i="3"/>
  <c r="J22" i="3"/>
  <c r="R8" i="3"/>
  <c r="R12" i="3"/>
  <c r="J30" i="3"/>
  <c r="K31" i="3"/>
  <c r="J29" i="3"/>
  <c r="J28" i="3"/>
  <c r="R14" i="3" l="1"/>
  <c r="K36" i="3"/>
  <c r="K38" i="3" s="1"/>
  <c r="J31" i="3"/>
  <c r="J36" i="3" l="1"/>
  <c r="J38" i="3" s="1"/>
  <c r="I6" i="1"/>
  <c r="I7" i="1"/>
  <c r="L8" i="1"/>
  <c r="Q7" i="1" l="1"/>
  <c r="P7" i="1"/>
  <c r="O7" i="1"/>
  <c r="O8" i="1" s="1"/>
  <c r="K7" i="1"/>
  <c r="K8" i="1" s="1"/>
  <c r="L16" i="1" s="1"/>
  <c r="I8" i="1"/>
  <c r="L14" i="1" s="1"/>
  <c r="Q8" i="1" l="1"/>
  <c r="P8" i="1"/>
  <c r="L21" i="1" l="1"/>
</calcChain>
</file>

<file path=xl/comments1.xml><?xml version="1.0" encoding="utf-8"?>
<comments xmlns="http://schemas.openxmlformats.org/spreadsheetml/2006/main">
  <authors>
    <author>ICT</author>
  </authors>
  <commentList>
    <comment ref="D6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Adq. Sige 128557
</t>
        </r>
      </text>
    </comment>
  </commentList>
</comments>
</file>

<file path=xl/sharedStrings.xml><?xml version="1.0" encoding="utf-8"?>
<sst xmlns="http://schemas.openxmlformats.org/spreadsheetml/2006/main" count="171" uniqueCount="95">
  <si>
    <t>Instituto de Ciência e Tecnologia - ICT</t>
  </si>
  <si>
    <t>Inversão</t>
  </si>
  <si>
    <t>Prioridade</t>
  </si>
  <si>
    <t>SIGE</t>
  </si>
  <si>
    <t>DESCRIÇÃO</t>
  </si>
  <si>
    <t>Empenho</t>
  </si>
  <si>
    <t>UN</t>
  </si>
  <si>
    <t>QTD.</t>
  </si>
  <si>
    <t>R$ Unit.</t>
  </si>
  <si>
    <t>R$ total</t>
  </si>
  <si>
    <t>Inv.</t>
  </si>
  <si>
    <t>R$ Inversão</t>
  </si>
  <si>
    <t>I</t>
  </si>
  <si>
    <t>II</t>
  </si>
  <si>
    <t>III</t>
  </si>
  <si>
    <t>R$ Prior. I</t>
  </si>
  <si>
    <t>R$ Prior. II</t>
  </si>
  <si>
    <t>R$ Prior. III</t>
  </si>
  <si>
    <t>LEGENDA</t>
  </si>
  <si>
    <t>Resumo Aquisição de Equipamentos</t>
  </si>
  <si>
    <t>Total solicitado</t>
  </si>
  <si>
    <t>Itens aceitos e apontados como sendo pesquisa - não serão empenhados</t>
  </si>
  <si>
    <t>Total não empenhado</t>
  </si>
  <si>
    <t xml:space="preserve">Itens sem valor de referência </t>
  </si>
  <si>
    <t>Total inversão</t>
  </si>
  <si>
    <t>Itens Frustrados - cancelados na aceitação ou sem proposta válida</t>
  </si>
  <si>
    <t>Prioridade  I</t>
  </si>
  <si>
    <t>Empresa impedida de contrartar com o poder público</t>
  </si>
  <si>
    <t>Prioridade II</t>
  </si>
  <si>
    <t>Registro de preço - Não empenhado, quantidade suficiente em estoque</t>
  </si>
  <si>
    <t>Prioridade III</t>
  </si>
  <si>
    <t>Itens empenhados - aguardando entrega</t>
  </si>
  <si>
    <t>Empresa impedida</t>
  </si>
  <si>
    <t>Itens entregues - compra finalizada</t>
  </si>
  <si>
    <t>Total empenhado</t>
  </si>
  <si>
    <t>TOTAL</t>
  </si>
  <si>
    <t>131 - Pedido Geral - Aquisição de  equipamentos e suprimentos de informática - 2018</t>
  </si>
  <si>
    <t>Sol.</t>
  </si>
  <si>
    <t>Emp</t>
  </si>
  <si>
    <t>R$ Solicitado</t>
  </si>
  <si>
    <t>R$ Empenhado</t>
  </si>
  <si>
    <t>Total</t>
  </si>
  <si>
    <t>Itens recebidos - compra finalizada</t>
  </si>
  <si>
    <t>Bateria 1,5V formato A76 ou LR44 (embalagem com 10 unidades) - Alcalina</t>
  </si>
  <si>
    <t>Bateria 3V CR2032, pacote com 5 unidades.</t>
  </si>
  <si>
    <t>Bateria de 1,5V modelo LR1130.</t>
  </si>
  <si>
    <t>Fonte de energia. Fonte de potência real de 850W; Padrão ATX 12V V2.3; Cor: Preta; Tensão: 90V ~ 264V; Freqüência: 50 ~ 60 Hz; CONECTORES: 4 conectores PCI EXPRESS (QUAD SLI PCI-E com 2 conector de 6+2pin) / 6 SATA para Drives Sata / 1 EPS para placa mãe / 1 ATX 20/24 / 1 ATX 12V; 6 Molex para CD, DVD ou IDE; Deve Possuir botão traseiro externo para ligar/desligar a fonte; Acompanhando cabo de energia; garantia de pelo menos 1 ano.</t>
  </si>
  <si>
    <t>Monitor LED de 21,5?, widescreen, tela antirreflexiva, Full-HD, tempo de resposta de 5ms, brilho de 250 cd/m2, contraste DFC 5.000.000:1, ângulo de visão de 170°, com pedestal, com conexão VGA (RGB) e D-Sub (DVI), acompanhando cabos de energia e D-Sub, na cor preta, garantia de 01 ano.</t>
  </si>
  <si>
    <t>Mouse com fio USB com as seguintes características ou superior: Tecnologia óptica; Com Wheel/Scroll; Resolução de 800 DPI; Três botões (sendo 2 botões + 1 wheel); Não serão aceitos minimouses; Formato anatômico; Cor: preto; Ambidestro; Garantia de seis meses.</t>
  </si>
  <si>
    <t>Pino banana de 4mm com acabamento preto.</t>
  </si>
  <si>
    <t>Pino banana de 4mm com acabamento verde.</t>
  </si>
  <si>
    <t>Pino banana de 4mm com acabamento vermelho.</t>
  </si>
  <si>
    <t>Placa de rede com as seguintes configurações ou superior: Padrão Ethernet; Barramento: PCI; Conexão: Conector RJ-45; Com leds indicativos de link; Velocidade: 10/100/1000 Mbps; Compatível com os seguintes sistemas operacionais: Windows XP, Windows Vista, Windows 7, Linux (todos tanto nas versões 32 bits quanto 64 bits); Acompanhando mídias com drivers para instalação; Garantia de 01 ano.</t>
  </si>
  <si>
    <t>Resistor 100? (5% de tolerância)</t>
  </si>
  <si>
    <t>Resistor 10k? (5% de tolerância)</t>
  </si>
  <si>
    <t>Resistor 10? (5% de tolerância)</t>
  </si>
  <si>
    <t>Resistor 1k? (5% de tolerância)</t>
  </si>
  <si>
    <t>Resistor 510? (5% de tolerância)</t>
  </si>
  <si>
    <t>Resistor 51? (5% de tolerância)</t>
  </si>
  <si>
    <t>Servidor com as seguintes especificações: Processador: Intel Xeon Quade-Core E5620 de 2.4Ghz, 12 MB de memória: 24GB de 1333Mhz; Configuração de HD: Controladora PERC H200/H700; Raid 1 Controladora primária: Controladora SAS 6/IR, RAID inbterno, para configurações cabeadas, PCI-Express; Disco Rígido mult select: Disco Rígido de 1 TB SATA, 7.200 RPM, 3Gbps de 3,5"; Disco óptico: unidade SATA II DVD-ROM; Fonte: fonte de alimetnação de 525W; Sistema Operacional: Windows Server 2008 R2 SP1; Acompanhamento: cabo de força, manuais em português e mídias de (re) instalação e drivers; Garantia: 01 ano. Referência: Marca Dell PowerEdge T410 ou de melhor qualidade. (TCU, Acórdão 2401/2006, 9.3.2 - Plenário).</t>
  </si>
  <si>
    <t>Sugador de solda manual, pistola anti-estática confeccionada em alumínio, totalmente desmontável, comp. 155mm, diam. 14,5mm, com 05 camisas de proteção do bico.</t>
  </si>
  <si>
    <t>Teclado com fio, Multimídia, USB com as seguintes características ou superior: Padrão de teclas ABNT2; Formato ergonômico; Teclas multimídia; Teclas de navegação (Internet); Teclas de atalho do Windows; Plug and play; Teclas fabricadas com gravação à laser; Cor: preto; Garantia de seis meses.</t>
  </si>
  <si>
    <t>pct</t>
  </si>
  <si>
    <t>un</t>
  </si>
  <si>
    <t>Processo: 23087.010875/2017-69</t>
  </si>
  <si>
    <t>Pregão</t>
  </si>
  <si>
    <t>Item</t>
  </si>
  <si>
    <t>PE 18/2018</t>
  </si>
  <si>
    <t>Resumo Gastos Consumo  - exercício 2018</t>
  </si>
  <si>
    <t>Solicitado</t>
  </si>
  <si>
    <t>Empenhado</t>
  </si>
  <si>
    <t xml:space="preserve">Exercício 2018 (Por equipes) </t>
  </si>
  <si>
    <t>Total (2018)</t>
  </si>
  <si>
    <t>Resultado Exercício 2018</t>
  </si>
  <si>
    <t>Exercício</t>
  </si>
  <si>
    <t>Compras 2016-2017 empenhados em 2018</t>
  </si>
  <si>
    <t>Total 2017</t>
  </si>
  <si>
    <t>Total 2018</t>
  </si>
  <si>
    <t>Total 2019</t>
  </si>
  <si>
    <t>Equipe</t>
  </si>
  <si>
    <t>Pregão 18/2018  - aguardando empenho</t>
  </si>
  <si>
    <t xml:space="preserve">Equipe </t>
  </si>
  <si>
    <t>Compras 2017-2018 empenhados em 2019</t>
  </si>
  <si>
    <t xml:space="preserve">PR 17/2018 </t>
  </si>
  <si>
    <t>17/2018</t>
  </si>
  <si>
    <t>16/17</t>
  </si>
  <si>
    <t>2018NE801690</t>
  </si>
  <si>
    <t>2018NE801691</t>
  </si>
  <si>
    <t>2018NE801692</t>
  </si>
  <si>
    <t>2018NE801693</t>
  </si>
  <si>
    <t>2018NE801695</t>
  </si>
  <si>
    <t>2018NE801697</t>
  </si>
  <si>
    <t>2018NE801694</t>
  </si>
  <si>
    <t>2018NE800489</t>
  </si>
  <si>
    <t>2018NE802060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</si>
</sst>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omic Sans MS"/>
      <family val="4"/>
    </font>
    <font>
      <b/>
      <sz val="16"/>
      <color theme="1"/>
      <name val="Comic Sans MS"/>
      <family val="4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7D6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9" applyNumberFormat="0" applyAlignment="0" applyProtection="0"/>
    <xf numFmtId="0" fontId="16" fillId="14" borderId="10" applyNumberFormat="0" applyAlignment="0" applyProtection="0"/>
    <xf numFmtId="0" fontId="17" fillId="14" borderId="9" applyNumberFormat="0" applyAlignment="0" applyProtection="0"/>
    <xf numFmtId="0" fontId="18" fillId="0" borderId="11" applyNumberFormat="0" applyFill="0" applyAlignment="0" applyProtection="0"/>
    <xf numFmtId="0" fontId="2" fillId="15" borderId="12" applyNumberFormat="0" applyAlignment="0" applyProtection="0"/>
    <xf numFmtId="0" fontId="3" fillId="0" borderId="0" applyNumberFormat="0" applyFill="0" applyBorder="0" applyAlignment="0" applyProtection="0"/>
    <xf numFmtId="0" fontId="1" fillId="16" borderId="13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0" fillId="40" borderId="0" applyNumberFormat="0" applyBorder="0" applyAlignment="0" applyProtection="0"/>
  </cellStyleXfs>
  <cellXfs count="171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justify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justify" vertical="top" wrapText="1"/>
    </xf>
    <xf numFmtId="44" fontId="0" fillId="0" borderId="0" xfId="1" applyFont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4" fontId="4" fillId="0" borderId="1" xfId="1" applyFont="1" applyBorder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0" fillId="2" borderId="0" xfId="0" applyFill="1" applyAlignment="1">
      <alignment horizontal="center" vertical="top"/>
    </xf>
    <xf numFmtId="44" fontId="0" fillId="2" borderId="0" xfId="1" applyFont="1" applyFill="1" applyAlignment="1">
      <alignment horizontal="right" vertical="top"/>
    </xf>
    <xf numFmtId="44" fontId="0" fillId="0" borderId="0" xfId="1" applyFont="1" applyFill="1" applyAlignment="1">
      <alignment horizontal="right" vertical="top"/>
    </xf>
    <xf numFmtId="44" fontId="0" fillId="0" borderId="0" xfId="1" applyFont="1" applyAlignment="1">
      <alignment horizontal="center" vertical="top"/>
    </xf>
    <xf numFmtId="44" fontId="0" fillId="0" borderId="0" xfId="0" applyNumberFormat="1" applyAlignment="1">
      <alignment horizontal="center" vertical="top"/>
    </xf>
    <xf numFmtId="44" fontId="0" fillId="0" borderId="0" xfId="1" applyFont="1" applyAlignment="1">
      <alignment vertical="top"/>
    </xf>
    <xf numFmtId="0" fontId="0" fillId="0" borderId="0" xfId="0" applyAlignment="1">
      <alignment horizontal="left" vertical="top"/>
    </xf>
    <xf numFmtId="44" fontId="0" fillId="0" borderId="0" xfId="0" applyNumberFormat="1" applyAlignment="1">
      <alignment horizontal="justify" vertical="top" wrapText="1"/>
    </xf>
    <xf numFmtId="44" fontId="0" fillId="0" borderId="0" xfId="1" applyFont="1" applyAlignment="1">
      <alignment horizontal="justify" vertical="top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4" fillId="0" borderId="1" xfId="1" applyFont="1" applyBorder="1" applyAlignment="1">
      <alignment horizontal="left" vertical="top"/>
    </xf>
    <xf numFmtId="44" fontId="4" fillId="0" borderId="1" xfId="0" applyNumberFormat="1" applyFont="1" applyBorder="1" applyAlignment="1">
      <alignment horizontal="center" vertical="top"/>
    </xf>
    <xf numFmtId="44" fontId="4" fillId="0" borderId="1" xfId="0" applyNumberFormat="1" applyFont="1" applyBorder="1" applyAlignment="1">
      <alignment vertical="top"/>
    </xf>
    <xf numFmtId="44" fontId="1" fillId="0" borderId="1" xfId="1" applyFont="1" applyBorder="1" applyAlignment="1">
      <alignment horizontal="center" vertical="top"/>
    </xf>
    <xf numFmtId="0" fontId="21" fillId="0" borderId="0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44" fontId="4" fillId="0" borderId="0" xfId="1" applyFont="1" applyBorder="1" applyAlignment="1">
      <alignment horizontal="center" vertical="top"/>
    </xf>
    <xf numFmtId="0" fontId="0" fillId="0" borderId="1" xfId="1" applyNumberFormat="1" applyFont="1" applyBorder="1" applyAlignment="1">
      <alignment horizontal="center" vertical="top"/>
    </xf>
    <xf numFmtId="44" fontId="4" fillId="0" borderId="2" xfId="1" applyFont="1" applyBorder="1" applyAlignment="1">
      <alignment horizontal="center" vertical="top"/>
    </xf>
    <xf numFmtId="44" fontId="0" fillId="0" borderId="1" xfId="0" applyNumberFormat="1" applyFill="1" applyBorder="1" applyAlignment="1">
      <alignment vertical="top"/>
    </xf>
    <xf numFmtId="44" fontId="0" fillId="0" borderId="1" xfId="0" applyNumberFormat="1" applyFill="1" applyBorder="1" applyAlignment="1">
      <alignment horizontal="center" vertical="top"/>
    </xf>
    <xf numFmtId="44" fontId="4" fillId="0" borderId="2" xfId="1" applyFont="1" applyBorder="1" applyAlignment="1">
      <alignment horizontal="left" vertical="top"/>
    </xf>
    <xf numFmtId="44" fontId="1" fillId="0" borderId="0" xfId="1" applyFont="1" applyBorder="1" applyAlignment="1">
      <alignment vertical="top"/>
    </xf>
    <xf numFmtId="44" fontId="1" fillId="0" borderId="1" xfId="1" applyFont="1" applyBorder="1" applyAlignment="1">
      <alignment horizontal="justify" vertical="top"/>
    </xf>
    <xf numFmtId="44" fontId="1" fillId="0" borderId="1" xfId="1" applyFont="1" applyBorder="1" applyAlignment="1">
      <alignment vertical="top"/>
    </xf>
    <xf numFmtId="44" fontId="2" fillId="0" borderId="0" xfId="1" applyFont="1" applyFill="1" applyBorder="1" applyAlignment="1">
      <alignment horizontal="center" vertical="top"/>
    </xf>
    <xf numFmtId="44" fontId="22" fillId="0" borderId="1" xfId="1" applyFont="1" applyBorder="1" applyAlignment="1">
      <alignment horizontal="center" vertical="top"/>
    </xf>
    <xf numFmtId="44" fontId="0" fillId="0" borderId="1" xfId="1" applyFont="1" applyBorder="1" applyAlignment="1">
      <alignment horizontal="right" vertical="top"/>
    </xf>
    <xf numFmtId="44" fontId="0" fillId="0" borderId="1" xfId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3" fontId="0" fillId="5" borderId="1" xfId="1" applyNumberFormat="1" applyFont="1" applyFill="1" applyBorder="1" applyAlignment="1">
      <alignment horizontal="left" vertical="top"/>
    </xf>
    <xf numFmtId="0" fontId="0" fillId="5" borderId="1" xfId="1" applyNumberFormat="1" applyFont="1" applyFill="1" applyBorder="1" applyAlignment="1">
      <alignment horizontal="center" vertical="top"/>
    </xf>
    <xf numFmtId="44" fontId="0" fillId="5" borderId="1" xfId="1" applyFont="1" applyFill="1" applyBorder="1" applyAlignment="1">
      <alignment horizontal="center" vertical="top"/>
    </xf>
    <xf numFmtId="0" fontId="0" fillId="5" borderId="1" xfId="0" applyFill="1" applyBorder="1" applyAlignment="1">
      <alignment vertical="top" wrapText="1"/>
    </xf>
    <xf numFmtId="0" fontId="0" fillId="5" borderId="1" xfId="0" applyFill="1" applyBorder="1" applyAlignment="1">
      <alignment horizontal="center" vertical="top"/>
    </xf>
    <xf numFmtId="44" fontId="0" fillId="5" borderId="1" xfId="1" applyFont="1" applyFill="1" applyBorder="1" applyAlignment="1">
      <alignment horizontal="right" vertical="top"/>
    </xf>
    <xf numFmtId="44" fontId="0" fillId="0" borderId="0" xfId="0" applyNumberFormat="1" applyFill="1" applyBorder="1" applyAlignment="1">
      <alignment horizontal="center" vertical="top"/>
    </xf>
    <xf numFmtId="44" fontId="0" fillId="0" borderId="0" xfId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44" fontId="1" fillId="0" borderId="0" xfId="1" applyFont="1" applyFill="1" applyBorder="1" applyAlignment="1">
      <alignment horizontal="center" vertical="top"/>
    </xf>
    <xf numFmtId="44" fontId="2" fillId="0" borderId="0" xfId="1" applyFont="1" applyFill="1" applyBorder="1" applyAlignment="1">
      <alignment horizontal="left" vertical="top"/>
    </xf>
    <xf numFmtId="44" fontId="0" fillId="0" borderId="0" xfId="0" applyNumberForma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4" fontId="4" fillId="0" borderId="0" xfId="0" applyNumberFormat="1" applyFont="1" applyFill="1" applyBorder="1" applyAlignment="1">
      <alignment horizontal="center" vertical="top"/>
    </xf>
    <xf numFmtId="44" fontId="4" fillId="0" borderId="0" xfId="1" applyFont="1" applyFill="1" applyBorder="1" applyAlignment="1">
      <alignment horizontal="center" vertical="top"/>
    </xf>
    <xf numFmtId="44" fontId="1" fillId="0" borderId="0" xfId="1" applyFont="1" applyFill="1" applyBorder="1" applyAlignment="1">
      <alignment vertical="top"/>
    </xf>
    <xf numFmtId="44" fontId="2" fillId="0" borderId="0" xfId="1" applyFont="1" applyFill="1" applyBorder="1" applyAlignment="1">
      <alignment vertical="top"/>
    </xf>
    <xf numFmtId="0" fontId="4" fillId="0" borderId="2" xfId="1" applyNumberFormat="1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44" fontId="0" fillId="0" borderId="15" xfId="1" applyFont="1" applyBorder="1" applyAlignment="1">
      <alignment horizontal="justify" vertical="top"/>
    </xf>
    <xf numFmtId="0" fontId="0" fillId="0" borderId="5" xfId="0" applyBorder="1" applyAlignment="1">
      <alignment horizontal="center" vertical="top"/>
    </xf>
    <xf numFmtId="44" fontId="0" fillId="0" borderId="5" xfId="1" applyFont="1" applyBorder="1" applyAlignment="1">
      <alignment horizontal="justify" vertical="top"/>
    </xf>
    <xf numFmtId="44" fontId="4" fillId="0" borderId="16" xfId="1" applyFont="1" applyBorder="1" applyAlignment="1">
      <alignment horizontal="right" vertical="top"/>
    </xf>
    <xf numFmtId="44" fontId="4" fillId="0" borderId="15" xfId="1" applyFont="1" applyBorder="1" applyAlignment="1">
      <alignment horizontal="right" vertical="top"/>
    </xf>
    <xf numFmtId="44" fontId="2" fillId="41" borderId="1" xfId="1" applyFont="1" applyFill="1" applyBorder="1" applyAlignment="1">
      <alignment horizontal="center" vertical="top"/>
    </xf>
    <xf numFmtId="0" fontId="2" fillId="41" borderId="1" xfId="1" applyNumberFormat="1" applyFont="1" applyFill="1" applyBorder="1" applyAlignment="1">
      <alignment horizontal="center" vertical="top"/>
    </xf>
    <xf numFmtId="0" fontId="2" fillId="41" borderId="1" xfId="0" applyFont="1" applyFill="1" applyBorder="1" applyAlignment="1">
      <alignment horizontal="center" vertical="top"/>
    </xf>
    <xf numFmtId="0" fontId="2" fillId="41" borderId="1" xfId="0" applyFont="1" applyFill="1" applyBorder="1" applyAlignment="1">
      <alignment horizontal="center" vertical="top" wrapText="1"/>
    </xf>
    <xf numFmtId="44" fontId="2" fillId="41" borderId="1" xfId="1" applyFont="1" applyFill="1" applyBorder="1" applyAlignment="1">
      <alignment horizontal="left" vertical="top"/>
    </xf>
    <xf numFmtId="44" fontId="2" fillId="41" borderId="1" xfId="1" applyFont="1" applyFill="1" applyBorder="1" applyAlignment="1">
      <alignment horizontal="right" vertical="top"/>
    </xf>
    <xf numFmtId="44" fontId="2" fillId="41" borderId="1" xfId="1" applyFont="1" applyFill="1" applyBorder="1" applyAlignment="1">
      <alignment horizontal="center" vertical="center"/>
    </xf>
    <xf numFmtId="44" fontId="2" fillId="41" borderId="1" xfId="1" applyFont="1" applyFill="1" applyBorder="1" applyAlignment="1">
      <alignment vertical="top"/>
    </xf>
    <xf numFmtId="0" fontId="7" fillId="5" borderId="1" xfId="0" applyFont="1" applyFill="1" applyBorder="1" applyAlignment="1">
      <alignment horizontal="center" vertical="top"/>
    </xf>
    <xf numFmtId="0" fontId="2" fillId="41" borderId="1" xfId="1" applyNumberFormat="1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/>
    </xf>
    <xf numFmtId="0" fontId="2" fillId="4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41" borderId="1" xfId="0" applyFont="1" applyFill="1" applyBorder="1" applyAlignment="1">
      <alignment horizontal="justify" vertical="top"/>
    </xf>
    <xf numFmtId="44" fontId="2" fillId="41" borderId="1" xfId="0" applyNumberFormat="1" applyFont="1" applyFill="1" applyBorder="1" applyAlignment="1">
      <alignment vertical="top"/>
    </xf>
    <xf numFmtId="0" fontId="0" fillId="5" borderId="1" xfId="0" applyFill="1" applyBorder="1" applyAlignment="1">
      <alignment horizontal="justify" vertical="top"/>
    </xf>
    <xf numFmtId="0" fontId="0" fillId="5" borderId="1" xfId="0" applyFill="1" applyBorder="1" applyAlignment="1">
      <alignment horizontal="center" vertical="top" wrapText="1"/>
    </xf>
    <xf numFmtId="0" fontId="2" fillId="41" borderId="1" xfId="0" applyFont="1" applyFill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0" fillId="7" borderId="1" xfId="0" applyFill="1" applyBorder="1" applyAlignment="1">
      <alignment horizontal="justify" vertical="top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left" vertical="top" wrapText="1"/>
    </xf>
    <xf numFmtId="44" fontId="0" fillId="7" borderId="1" xfId="1" applyFont="1" applyFill="1" applyBorder="1" applyAlignment="1">
      <alignment horizontal="right" vertical="top"/>
    </xf>
    <xf numFmtId="13" fontId="0" fillId="8" borderId="1" xfId="1" applyNumberFormat="1" applyFont="1" applyFill="1" applyBorder="1" applyAlignment="1">
      <alignment horizontal="left" vertical="top"/>
    </xf>
    <xf numFmtId="0" fontId="0" fillId="8" borderId="1" xfId="1" applyNumberFormat="1" applyFont="1" applyFill="1" applyBorder="1" applyAlignment="1">
      <alignment horizontal="center" vertical="top"/>
    </xf>
    <xf numFmtId="44" fontId="0" fillId="8" borderId="1" xfId="1" applyFont="1" applyFill="1" applyBorder="1" applyAlignment="1">
      <alignment horizontal="center" vertical="top"/>
    </xf>
    <xf numFmtId="0" fontId="0" fillId="8" borderId="1" xfId="0" applyFill="1" applyBorder="1" applyAlignment="1">
      <alignment vertical="top" wrapText="1"/>
    </xf>
    <xf numFmtId="0" fontId="0" fillId="8" borderId="1" xfId="0" applyFill="1" applyBorder="1" applyAlignment="1">
      <alignment horizontal="center" vertical="top"/>
    </xf>
    <xf numFmtId="44" fontId="0" fillId="8" borderId="1" xfId="1" applyFont="1" applyFill="1" applyBorder="1" applyAlignment="1">
      <alignment horizontal="right" vertical="top"/>
    </xf>
    <xf numFmtId="0" fontId="7" fillId="8" borderId="1" xfId="0" applyFont="1" applyFill="1" applyBorder="1" applyAlignment="1">
      <alignment horizontal="center" vertical="top"/>
    </xf>
    <xf numFmtId="0" fontId="0" fillId="8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3" fontId="0" fillId="9" borderId="1" xfId="1" applyNumberFormat="1" applyFont="1" applyFill="1" applyBorder="1" applyAlignment="1">
      <alignment horizontal="left" vertical="top"/>
    </xf>
    <xf numFmtId="0" fontId="0" fillId="9" borderId="1" xfId="1" applyNumberFormat="1" applyFont="1" applyFill="1" applyBorder="1" applyAlignment="1">
      <alignment horizontal="center" vertical="top"/>
    </xf>
    <xf numFmtId="44" fontId="0" fillId="9" borderId="1" xfId="1" applyFont="1" applyFill="1" applyBorder="1" applyAlignment="1">
      <alignment horizontal="center" vertical="top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top" wrapText="1"/>
    </xf>
    <xf numFmtId="0" fontId="0" fillId="9" borderId="1" xfId="0" applyFill="1" applyBorder="1" applyAlignment="1">
      <alignment horizontal="center" vertical="top"/>
    </xf>
    <xf numFmtId="44" fontId="0" fillId="9" borderId="1" xfId="1" applyFont="1" applyFill="1" applyBorder="1" applyAlignment="1">
      <alignment horizontal="right" vertical="top"/>
    </xf>
    <xf numFmtId="0" fontId="7" fillId="9" borderId="1" xfId="0" applyFont="1" applyFill="1" applyBorder="1" applyAlignment="1">
      <alignment horizontal="center" vertical="top"/>
    </xf>
    <xf numFmtId="44" fontId="2" fillId="41" borderId="2" xfId="1" applyFont="1" applyFill="1" applyBorder="1" applyAlignment="1">
      <alignment horizontal="center" vertical="top"/>
    </xf>
    <xf numFmtId="44" fontId="2" fillId="41" borderId="3" xfId="1" applyFont="1" applyFill="1" applyBorder="1" applyAlignment="1">
      <alignment horizontal="center" vertical="top"/>
    </xf>
    <xf numFmtId="44" fontId="2" fillId="41" borderId="4" xfId="1" applyFont="1" applyFill="1" applyBorder="1" applyAlignment="1">
      <alignment horizontal="center" vertical="top"/>
    </xf>
    <xf numFmtId="44" fontId="2" fillId="41" borderId="2" xfId="1" applyFont="1" applyFill="1" applyBorder="1" applyAlignment="1">
      <alignment horizontal="center" vertical="center"/>
    </xf>
    <xf numFmtId="44" fontId="2" fillId="41" borderId="3" xfId="1" applyFont="1" applyFill="1" applyBorder="1" applyAlignment="1">
      <alignment horizontal="center" vertical="center"/>
    </xf>
    <xf numFmtId="44" fontId="2" fillId="41" borderId="4" xfId="1" applyFont="1" applyFill="1" applyBorder="1" applyAlignment="1">
      <alignment horizontal="center" vertical="center"/>
    </xf>
    <xf numFmtId="0" fontId="2" fillId="41" borderId="2" xfId="0" applyFont="1" applyFill="1" applyBorder="1" applyAlignment="1">
      <alignment horizontal="center" vertical="center"/>
    </xf>
    <xf numFmtId="0" fontId="2" fillId="41" borderId="3" xfId="0" applyFont="1" applyFill="1" applyBorder="1" applyAlignment="1">
      <alignment horizontal="center" vertical="center"/>
    </xf>
    <xf numFmtId="0" fontId="2" fillId="41" borderId="4" xfId="0" applyFont="1" applyFill="1" applyBorder="1" applyAlignment="1">
      <alignment horizontal="center" vertical="center"/>
    </xf>
    <xf numFmtId="44" fontId="2" fillId="41" borderId="1" xfId="1" applyFont="1" applyFill="1" applyBorder="1" applyAlignment="1">
      <alignment horizontal="center" vertical="top"/>
    </xf>
    <xf numFmtId="0" fontId="2" fillId="41" borderId="2" xfId="0" applyFont="1" applyFill="1" applyBorder="1" applyAlignment="1">
      <alignment horizontal="center" vertical="top"/>
    </xf>
    <xf numFmtId="0" fontId="2" fillId="41" borderId="3" xfId="0" applyFont="1" applyFill="1" applyBorder="1" applyAlignment="1">
      <alignment horizontal="center" vertical="top"/>
    </xf>
    <xf numFmtId="0" fontId="2" fillId="41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7" borderId="2" xfId="0" applyFont="1" applyFill="1" applyBorder="1" applyAlignment="1"/>
    <xf numFmtId="0" fontId="0" fillId="7" borderId="3" xfId="0" applyFont="1" applyFill="1" applyBorder="1" applyAlignment="1"/>
    <xf numFmtId="0" fontId="0" fillId="7" borderId="4" xfId="0" applyFont="1" applyFill="1" applyBorder="1" applyAlignment="1"/>
    <xf numFmtId="0" fontId="0" fillId="8" borderId="2" xfId="0" applyFont="1" applyFill="1" applyBorder="1" applyAlignment="1">
      <alignment vertical="top"/>
    </xf>
    <xf numFmtId="0" fontId="0" fillId="8" borderId="3" xfId="0" applyFont="1" applyFill="1" applyBorder="1" applyAlignment="1">
      <alignment vertical="top"/>
    </xf>
    <xf numFmtId="0" fontId="0" fillId="8" borderId="4" xfId="0" applyFont="1" applyFill="1" applyBorder="1" applyAlignment="1">
      <alignment vertical="top"/>
    </xf>
    <xf numFmtId="0" fontId="0" fillId="9" borderId="2" xfId="0" applyFont="1" applyFill="1" applyBorder="1" applyAlignment="1">
      <alignment vertical="top"/>
    </xf>
    <xf numFmtId="0" fontId="0" fillId="9" borderId="3" xfId="0" applyFont="1" applyFill="1" applyBorder="1" applyAlignment="1">
      <alignment vertical="top"/>
    </xf>
    <xf numFmtId="0" fontId="0" fillId="9" borderId="4" xfId="0" applyFont="1" applyFill="1" applyBorder="1" applyAlignment="1">
      <alignment vertical="top"/>
    </xf>
    <xf numFmtId="0" fontId="4" fillId="0" borderId="5" xfId="0" applyFont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3" borderId="2" xfId="0" applyFont="1" applyFill="1" applyBorder="1" applyAlignment="1"/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4" borderId="2" xfId="0" applyFont="1" applyFill="1" applyBorder="1" applyAlignment="1"/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0" fontId="7" fillId="5" borderId="2" xfId="0" applyFont="1" applyFill="1" applyBorder="1" applyAlignment="1"/>
    <xf numFmtId="0" fontId="7" fillId="5" borderId="3" xfId="0" applyFont="1" applyFill="1" applyBorder="1" applyAlignment="1"/>
    <xf numFmtId="0" fontId="7" fillId="5" borderId="4" xfId="0" applyFont="1" applyFill="1" applyBorder="1" applyAlignment="1"/>
    <xf numFmtId="0" fontId="0" fillId="6" borderId="2" xfId="0" applyFont="1" applyFill="1" applyBorder="1" applyAlignment="1"/>
    <xf numFmtId="0" fontId="0" fillId="6" borderId="3" xfId="0" applyFont="1" applyFill="1" applyBorder="1" applyAlignment="1"/>
    <xf numFmtId="0" fontId="0" fillId="6" borderId="4" xfId="0" applyFont="1" applyFill="1" applyBorder="1" applyAlignment="1"/>
    <xf numFmtId="0" fontId="2" fillId="41" borderId="2" xfId="0" applyFont="1" applyFill="1" applyBorder="1" applyAlignment="1">
      <alignment horizontal="center"/>
    </xf>
    <xf numFmtId="0" fontId="2" fillId="41" borderId="3" xfId="0" applyFont="1" applyFill="1" applyBorder="1" applyAlignment="1">
      <alignment horizontal="center"/>
    </xf>
    <xf numFmtId="0" fontId="2" fillId="41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44" fontId="1" fillId="0" borderId="1" xfId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20" fillId="41" borderId="1" xfId="0" applyFont="1" applyFill="1" applyBorder="1" applyAlignment="1">
      <alignment horizontal="center" vertical="top"/>
    </xf>
    <xf numFmtId="44" fontId="20" fillId="41" borderId="2" xfId="1" applyFont="1" applyFill="1" applyBorder="1" applyAlignment="1">
      <alignment horizontal="center" vertical="top"/>
    </xf>
    <xf numFmtId="44" fontId="20" fillId="41" borderId="3" xfId="1" applyFont="1" applyFill="1" applyBorder="1" applyAlignment="1">
      <alignment horizontal="center" vertical="top"/>
    </xf>
    <xf numFmtId="44" fontId="20" fillId="41" borderId="4" xfId="1" applyFont="1" applyFill="1" applyBorder="1" applyAlignment="1">
      <alignment horizontal="center" vertical="top"/>
    </xf>
    <xf numFmtId="0" fontId="0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left" vertical="top"/>
    </xf>
    <xf numFmtId="0" fontId="0" fillId="9" borderId="1" xfId="0" applyFont="1" applyFill="1" applyBorder="1" applyAlignment="1">
      <alignment horizontal="left" vertical="top"/>
    </xf>
    <xf numFmtId="44" fontId="2" fillId="41" borderId="1" xfId="0" applyNumberFormat="1" applyFont="1" applyFill="1" applyBorder="1" applyAlignment="1">
      <alignment horizontal="center" vertical="top" wrapText="1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76200</xdr:rowOff>
    </xdr:from>
    <xdr:to>
      <xdr:col>14</xdr:col>
      <xdr:colOff>133350</xdr:colOff>
      <xdr:row>2</xdr:row>
      <xdr:rowOff>54321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76200"/>
          <a:ext cx="1143000" cy="8544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142875</xdr:rowOff>
    </xdr:from>
    <xdr:to>
      <xdr:col>4</xdr:col>
      <xdr:colOff>866775</xdr:colOff>
      <xdr:row>2</xdr:row>
      <xdr:rowOff>125334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2875"/>
          <a:ext cx="1314450" cy="782559"/>
        </a:xfrm>
        <a:prstGeom prst="rect">
          <a:avLst/>
        </a:prstGeom>
      </xdr:spPr>
    </xdr:pic>
    <xdr:clientData/>
  </xdr:twoCellAnchor>
  <xdr:oneCellAnchor>
    <xdr:from>
      <xdr:col>3</xdr:col>
      <xdr:colOff>85725</xdr:colOff>
      <xdr:row>0</xdr:row>
      <xdr:rowOff>142875</xdr:rowOff>
    </xdr:from>
    <xdr:ext cx="1314450" cy="782559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2875"/>
          <a:ext cx="1314450" cy="7825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47"/>
  <sheetViews>
    <sheetView showGridLines="0" tabSelected="1" workbookViewId="0">
      <pane ySplit="4" topLeftCell="A11" activePane="bottomLeft" state="frozen"/>
      <selection pane="bottomLeft" activeCell="E18" sqref="E18"/>
    </sheetView>
  </sheetViews>
  <sheetFormatPr defaultRowHeight="15" x14ac:dyDescent="0.25"/>
  <cols>
    <col min="1" max="1" width="11.7109375" style="17" customWidth="1"/>
    <col min="2" max="2" width="5.7109375" style="5" customWidth="1"/>
    <col min="3" max="3" width="14.140625" style="5" customWidth="1"/>
    <col min="4" max="4" width="7" style="5" bestFit="1" customWidth="1"/>
    <col min="5" max="5" width="54.5703125" style="6" customWidth="1"/>
    <col min="6" max="6" width="5" style="5" bestFit="1" customWidth="1"/>
    <col min="7" max="7" width="5" style="5" customWidth="1"/>
    <col min="8" max="8" width="5.28515625" style="5" bestFit="1" customWidth="1"/>
    <col min="9" max="9" width="13.140625" style="7" customWidth="1"/>
    <col min="10" max="10" width="13.28515625" style="7" bestFit="1" customWidth="1"/>
    <col min="11" max="11" width="14.42578125" style="7" customWidth="1"/>
    <col min="12" max="14" width="4.140625" style="7" customWidth="1"/>
    <col min="15" max="16" width="5.28515625" style="5" customWidth="1"/>
    <col min="17" max="18" width="16.7109375" style="19" customWidth="1"/>
    <col min="19" max="19" width="16.7109375" style="5" customWidth="1"/>
    <col min="20" max="21" width="14.7109375" style="19" customWidth="1"/>
    <col min="22" max="23" width="5.28515625" style="5" customWidth="1"/>
    <col min="24" max="25" width="14.7109375" style="19" customWidth="1"/>
    <col min="26" max="27" width="5.28515625" style="5" customWidth="1"/>
    <col min="28" max="29" width="14.7109375" style="19" customWidth="1"/>
    <col min="30" max="31" width="5.28515625" style="5" customWidth="1"/>
    <col min="32" max="33" width="14.7109375" style="19" customWidth="1"/>
    <col min="34" max="16384" width="9.140625" style="4"/>
  </cols>
  <sheetData>
    <row r="1" spans="1:48" s="2" customFormat="1" ht="31.5" customHeight="1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</row>
    <row r="2" spans="1:48" s="2" customFormat="1" ht="37.5" customHeight="1" x14ac:dyDescent="0.25">
      <c r="A2" s="125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</row>
    <row r="3" spans="1:48" s="2" customFormat="1" ht="20.25" customHeight="1" x14ac:dyDescent="0.25">
      <c r="A3" s="123" t="s">
        <v>64</v>
      </c>
      <c r="B3" s="123"/>
      <c r="C3" s="123"/>
      <c r="D3" s="123"/>
      <c r="E3" s="22"/>
      <c r="F3" s="22"/>
      <c r="G3" s="22"/>
      <c r="H3" s="22"/>
      <c r="I3" s="22"/>
      <c r="J3" s="22"/>
      <c r="K3" s="22"/>
      <c r="L3" s="44"/>
      <c r="M3" s="44"/>
      <c r="N3" s="44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48" s="81" customFormat="1" ht="21" customHeight="1" x14ac:dyDescent="0.25">
      <c r="A4" s="75" t="s">
        <v>65</v>
      </c>
      <c r="B4" s="78" t="s">
        <v>66</v>
      </c>
      <c r="C4" s="75" t="s">
        <v>5</v>
      </c>
      <c r="D4" s="79" t="s">
        <v>3</v>
      </c>
      <c r="E4" s="80" t="s">
        <v>4</v>
      </c>
      <c r="F4" s="79" t="s">
        <v>6</v>
      </c>
      <c r="G4" s="79" t="s">
        <v>37</v>
      </c>
      <c r="H4" s="79" t="s">
        <v>38</v>
      </c>
      <c r="I4" s="75" t="s">
        <v>8</v>
      </c>
      <c r="J4" s="75" t="s">
        <v>39</v>
      </c>
      <c r="K4" s="75" t="s">
        <v>40</v>
      </c>
      <c r="L4" s="116" t="s">
        <v>79</v>
      </c>
      <c r="M4" s="117"/>
      <c r="N4" s="118"/>
      <c r="Q4" s="113" t="s">
        <v>68</v>
      </c>
      <c r="R4" s="114"/>
      <c r="S4" s="115"/>
    </row>
    <row r="5" spans="1:48" ht="18" customHeight="1" x14ac:dyDescent="0.25">
      <c r="A5" s="102" t="s">
        <v>67</v>
      </c>
      <c r="B5" s="103">
        <v>8</v>
      </c>
      <c r="C5" s="104" t="s">
        <v>89</v>
      </c>
      <c r="D5" s="105">
        <v>60942</v>
      </c>
      <c r="E5" s="106" t="s">
        <v>43</v>
      </c>
      <c r="F5" s="107" t="s">
        <v>63</v>
      </c>
      <c r="G5" s="107">
        <v>5</v>
      </c>
      <c r="H5" s="107">
        <v>5</v>
      </c>
      <c r="I5" s="108">
        <v>5.21</v>
      </c>
      <c r="J5" s="108">
        <f t="shared" ref="J5:J21" si="0">I5*G5</f>
        <v>26.05</v>
      </c>
      <c r="K5" s="108">
        <f>I5*H5</f>
        <v>26.05</v>
      </c>
      <c r="L5" s="109"/>
      <c r="M5" s="109">
        <v>3</v>
      </c>
      <c r="N5" s="109"/>
      <c r="O5" s="4"/>
      <c r="P5" s="4"/>
      <c r="Q5" s="9" t="s">
        <v>5</v>
      </c>
      <c r="R5" s="42" t="s">
        <v>69</v>
      </c>
      <c r="S5" s="42" t="s">
        <v>70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48" ht="18" customHeight="1" x14ac:dyDescent="0.25">
      <c r="A6" s="102" t="s">
        <v>67</v>
      </c>
      <c r="B6" s="103">
        <v>12</v>
      </c>
      <c r="C6" s="104" t="s">
        <v>92</v>
      </c>
      <c r="D6" s="105">
        <v>71659</v>
      </c>
      <c r="E6" s="106" t="s">
        <v>44</v>
      </c>
      <c r="F6" s="107" t="s">
        <v>62</v>
      </c>
      <c r="G6" s="107">
        <v>20</v>
      </c>
      <c r="H6" s="107">
        <v>20</v>
      </c>
      <c r="I6" s="108">
        <v>6.12</v>
      </c>
      <c r="J6" s="108">
        <f t="shared" si="0"/>
        <v>122.4</v>
      </c>
      <c r="K6" s="108">
        <f t="shared" ref="K6:K21" si="1">I6*H6</f>
        <v>122.4</v>
      </c>
      <c r="L6" s="109"/>
      <c r="M6" s="109"/>
      <c r="N6" s="109">
        <v>4</v>
      </c>
      <c r="O6" s="4"/>
      <c r="P6" s="4"/>
      <c r="Q6" s="28" t="s">
        <v>89</v>
      </c>
      <c r="R6" s="26">
        <f>SUMIF(C5:C21,Q6,J5:J21)</f>
        <v>26.05</v>
      </c>
      <c r="S6" s="26">
        <f>SUMIF(C5:C21,Q6,K5:K21)</f>
        <v>26.05</v>
      </c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48" ht="18" customHeight="1" x14ac:dyDescent="0.25">
      <c r="A7" s="93" t="s">
        <v>67</v>
      </c>
      <c r="B7" s="94">
        <v>11</v>
      </c>
      <c r="C7" s="95" t="s">
        <v>87</v>
      </c>
      <c r="D7" s="100">
        <v>126645</v>
      </c>
      <c r="E7" s="96" t="s">
        <v>45</v>
      </c>
      <c r="F7" s="97" t="s">
        <v>63</v>
      </c>
      <c r="G7" s="97">
        <v>5</v>
      </c>
      <c r="H7" s="97">
        <v>5</v>
      </c>
      <c r="I7" s="98">
        <v>1.75</v>
      </c>
      <c r="J7" s="98">
        <f t="shared" si="0"/>
        <v>8.75</v>
      </c>
      <c r="K7" s="98">
        <f t="shared" si="1"/>
        <v>8.75</v>
      </c>
      <c r="L7" s="99"/>
      <c r="M7" s="99">
        <v>3</v>
      </c>
      <c r="N7" s="99"/>
      <c r="O7" s="4"/>
      <c r="P7" s="4"/>
      <c r="Q7" s="28" t="s">
        <v>92</v>
      </c>
      <c r="R7" s="26">
        <f t="shared" ref="R7:R13" ca="1" si="2">SUMIF(C$6:C$101,Q7,J$6:J$92)</f>
        <v>122.4</v>
      </c>
      <c r="S7" s="26">
        <f t="shared" ref="S7:S13" ca="1" si="3">SUMIF(C$6:C$101,Q7,K$6:K$92)</f>
        <v>122.4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48" ht="18" customHeight="1" x14ac:dyDescent="0.25">
      <c r="A8" s="93" t="s">
        <v>67</v>
      </c>
      <c r="B8" s="94">
        <v>89</v>
      </c>
      <c r="C8" s="95" t="s">
        <v>90</v>
      </c>
      <c r="D8" s="100">
        <v>50637</v>
      </c>
      <c r="E8" s="96" t="s">
        <v>46</v>
      </c>
      <c r="F8" s="97" t="s">
        <v>63</v>
      </c>
      <c r="G8" s="97">
        <v>10</v>
      </c>
      <c r="H8" s="97">
        <v>10</v>
      </c>
      <c r="I8" s="98">
        <v>714.63</v>
      </c>
      <c r="J8" s="98">
        <f t="shared" si="0"/>
        <v>7146.3</v>
      </c>
      <c r="K8" s="98">
        <f t="shared" si="1"/>
        <v>7146.3</v>
      </c>
      <c r="L8" s="99"/>
      <c r="M8" s="99"/>
      <c r="N8" s="99">
        <v>4</v>
      </c>
      <c r="O8" s="4"/>
      <c r="P8" s="4"/>
      <c r="Q8" s="30" t="s">
        <v>87</v>
      </c>
      <c r="R8" s="26">
        <f t="shared" ca="1" si="2"/>
        <v>187.75</v>
      </c>
      <c r="S8" s="26">
        <f t="shared" ca="1" si="3"/>
        <v>187.75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48" ht="18" customHeight="1" x14ac:dyDescent="0.25">
      <c r="A9" s="93" t="s">
        <v>67</v>
      </c>
      <c r="B9" s="94">
        <v>112</v>
      </c>
      <c r="C9" s="95" t="s">
        <v>88</v>
      </c>
      <c r="D9" s="100">
        <v>50513</v>
      </c>
      <c r="E9" s="96" t="s">
        <v>48</v>
      </c>
      <c r="F9" s="97" t="s">
        <v>63</v>
      </c>
      <c r="G9" s="97">
        <v>40</v>
      </c>
      <c r="H9" s="97">
        <v>40</v>
      </c>
      <c r="I9" s="98">
        <v>5.56</v>
      </c>
      <c r="J9" s="98">
        <f t="shared" si="0"/>
        <v>222.39999999999998</v>
      </c>
      <c r="K9" s="98">
        <f t="shared" si="1"/>
        <v>222.39999999999998</v>
      </c>
      <c r="L9" s="99"/>
      <c r="M9" s="99"/>
      <c r="N9" s="99">
        <v>4</v>
      </c>
      <c r="O9" s="4"/>
      <c r="P9" s="4"/>
      <c r="Q9" s="30" t="s">
        <v>90</v>
      </c>
      <c r="R9" s="26">
        <f t="shared" ca="1" si="2"/>
        <v>7146.3</v>
      </c>
      <c r="S9" s="26">
        <f t="shared" ca="1" si="3"/>
        <v>7146.3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48" ht="18" customHeight="1" x14ac:dyDescent="0.25">
      <c r="A10" s="93" t="s">
        <v>67</v>
      </c>
      <c r="B10" s="94">
        <v>126</v>
      </c>
      <c r="C10" s="95" t="s">
        <v>87</v>
      </c>
      <c r="D10" s="100">
        <v>71657</v>
      </c>
      <c r="E10" s="96" t="s">
        <v>49</v>
      </c>
      <c r="F10" s="97" t="s">
        <v>63</v>
      </c>
      <c r="G10" s="97">
        <v>50</v>
      </c>
      <c r="H10" s="97">
        <v>50</v>
      </c>
      <c r="I10" s="98">
        <v>3.58</v>
      </c>
      <c r="J10" s="98">
        <f t="shared" si="0"/>
        <v>179</v>
      </c>
      <c r="K10" s="98">
        <f t="shared" si="1"/>
        <v>179</v>
      </c>
      <c r="L10" s="99">
        <v>2</v>
      </c>
      <c r="M10" s="99"/>
      <c r="N10" s="99"/>
      <c r="O10" s="4"/>
      <c r="P10" s="4"/>
      <c r="Q10" s="30" t="s">
        <v>88</v>
      </c>
      <c r="R10" s="26">
        <f t="shared" ca="1" si="2"/>
        <v>222.39999999999998</v>
      </c>
      <c r="S10" s="26">
        <f t="shared" ca="1" si="3"/>
        <v>222.39999999999998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48" ht="18" customHeight="1" x14ac:dyDescent="0.25">
      <c r="A11" s="102" t="s">
        <v>67</v>
      </c>
      <c r="B11" s="103">
        <v>127</v>
      </c>
      <c r="C11" s="104" t="s">
        <v>94</v>
      </c>
      <c r="D11" s="105">
        <v>71658</v>
      </c>
      <c r="E11" s="106" t="s">
        <v>50</v>
      </c>
      <c r="F11" s="107" t="s">
        <v>63</v>
      </c>
      <c r="G11" s="107">
        <v>50</v>
      </c>
      <c r="H11" s="107">
        <v>50</v>
      </c>
      <c r="I11" s="108">
        <v>3.57</v>
      </c>
      <c r="J11" s="108">
        <f t="shared" si="0"/>
        <v>178.5</v>
      </c>
      <c r="K11" s="108">
        <f t="shared" si="1"/>
        <v>178.5</v>
      </c>
      <c r="L11" s="109">
        <v>2</v>
      </c>
      <c r="M11" s="109"/>
      <c r="N11" s="109"/>
      <c r="O11" s="4"/>
      <c r="P11" s="4"/>
      <c r="Q11" s="30" t="s">
        <v>91</v>
      </c>
      <c r="R11" s="26">
        <f t="shared" ca="1" si="2"/>
        <v>379.5</v>
      </c>
      <c r="S11" s="26">
        <f t="shared" ca="1" si="3"/>
        <v>379.5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48" ht="18" customHeight="1" x14ac:dyDescent="0.25">
      <c r="A12" s="102" t="s">
        <v>67</v>
      </c>
      <c r="B12" s="103">
        <v>128</v>
      </c>
      <c r="C12" s="104" t="s">
        <v>94</v>
      </c>
      <c r="D12" s="105">
        <v>71656</v>
      </c>
      <c r="E12" s="106" t="s">
        <v>51</v>
      </c>
      <c r="F12" s="107" t="s">
        <v>63</v>
      </c>
      <c r="G12" s="107">
        <v>50</v>
      </c>
      <c r="H12" s="107">
        <v>50</v>
      </c>
      <c r="I12" s="108">
        <v>3.08</v>
      </c>
      <c r="J12" s="108">
        <f t="shared" si="0"/>
        <v>154</v>
      </c>
      <c r="K12" s="108">
        <f t="shared" si="1"/>
        <v>154</v>
      </c>
      <c r="L12" s="109">
        <v>2</v>
      </c>
      <c r="M12" s="109"/>
      <c r="N12" s="109"/>
      <c r="O12" s="4"/>
      <c r="P12" s="4"/>
      <c r="Q12" s="30" t="s">
        <v>86</v>
      </c>
      <c r="R12" s="26">
        <f t="shared" ca="1" si="2"/>
        <v>194.3</v>
      </c>
      <c r="S12" s="26">
        <f t="shared" ca="1" si="3"/>
        <v>194.3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48" ht="18" customHeight="1" x14ac:dyDescent="0.25">
      <c r="A13" s="93" t="s">
        <v>67</v>
      </c>
      <c r="B13" s="94">
        <v>129</v>
      </c>
      <c r="C13" s="95" t="s">
        <v>91</v>
      </c>
      <c r="D13" s="100">
        <v>51220</v>
      </c>
      <c r="E13" s="96" t="s">
        <v>52</v>
      </c>
      <c r="F13" s="97" t="s">
        <v>63</v>
      </c>
      <c r="G13" s="97">
        <v>10</v>
      </c>
      <c r="H13" s="97">
        <v>10</v>
      </c>
      <c r="I13" s="98">
        <v>37.950000000000003</v>
      </c>
      <c r="J13" s="98">
        <f t="shared" si="0"/>
        <v>379.5</v>
      </c>
      <c r="K13" s="98">
        <f t="shared" si="1"/>
        <v>379.5</v>
      </c>
      <c r="L13" s="99"/>
      <c r="M13" s="99"/>
      <c r="N13" s="99">
        <v>4</v>
      </c>
      <c r="O13" s="4"/>
      <c r="P13" s="4"/>
      <c r="Q13" s="30" t="s">
        <v>94</v>
      </c>
      <c r="R13" s="26">
        <f t="shared" ca="1" si="2"/>
        <v>632.5</v>
      </c>
      <c r="S13" s="26">
        <f t="shared" ca="1" si="3"/>
        <v>632.5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48" ht="18" customHeight="1" x14ac:dyDescent="0.25">
      <c r="A14" s="45" t="s">
        <v>67</v>
      </c>
      <c r="B14" s="46">
        <v>132</v>
      </c>
      <c r="C14" s="47"/>
      <c r="D14" s="101">
        <v>61077</v>
      </c>
      <c r="E14" s="48" t="s">
        <v>53</v>
      </c>
      <c r="F14" s="49" t="s">
        <v>63</v>
      </c>
      <c r="G14" s="49">
        <v>500</v>
      </c>
      <c r="H14" s="49"/>
      <c r="I14" s="50">
        <v>0</v>
      </c>
      <c r="J14" s="50">
        <f t="shared" si="0"/>
        <v>0</v>
      </c>
      <c r="K14" s="50">
        <f t="shared" si="1"/>
        <v>0</v>
      </c>
      <c r="L14" s="77">
        <v>2</v>
      </c>
      <c r="M14" s="77"/>
      <c r="N14" s="77"/>
      <c r="O14" s="4"/>
      <c r="P14" s="4"/>
      <c r="Q14" s="69" t="s">
        <v>41</v>
      </c>
      <c r="R14" s="74">
        <f ca="1">SUM(R6:R13)</f>
        <v>8911.1999999999989</v>
      </c>
      <c r="S14" s="69">
        <f ca="1">SUM(S6:S13)</f>
        <v>8911.1999999999989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48" ht="18" customHeight="1" x14ac:dyDescent="0.25">
      <c r="A15" s="45" t="s">
        <v>67</v>
      </c>
      <c r="B15" s="46">
        <v>133</v>
      </c>
      <c r="C15" s="47"/>
      <c r="D15" s="101">
        <v>61078</v>
      </c>
      <c r="E15" s="48" t="s">
        <v>54</v>
      </c>
      <c r="F15" s="49" t="s">
        <v>63</v>
      </c>
      <c r="G15" s="49">
        <v>500</v>
      </c>
      <c r="H15" s="49"/>
      <c r="I15" s="50">
        <v>0</v>
      </c>
      <c r="J15" s="50">
        <f t="shared" si="0"/>
        <v>0</v>
      </c>
      <c r="K15" s="50">
        <f t="shared" si="1"/>
        <v>0</v>
      </c>
      <c r="L15" s="77">
        <v>2</v>
      </c>
      <c r="M15" s="77"/>
      <c r="N15" s="77"/>
      <c r="O15" s="4"/>
      <c r="P15" s="4"/>
      <c r="Q15" s="63"/>
      <c r="R15" s="64"/>
      <c r="S15" s="6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48" ht="18" customHeight="1" x14ac:dyDescent="0.25">
      <c r="A16" s="45" t="s">
        <v>67</v>
      </c>
      <c r="B16" s="46">
        <v>134</v>
      </c>
      <c r="C16" s="47"/>
      <c r="D16" s="101">
        <v>61080</v>
      </c>
      <c r="E16" s="48" t="s">
        <v>55</v>
      </c>
      <c r="F16" s="49" t="s">
        <v>63</v>
      </c>
      <c r="G16" s="49">
        <v>500</v>
      </c>
      <c r="H16" s="49"/>
      <c r="I16" s="50">
        <v>0</v>
      </c>
      <c r="J16" s="50">
        <f t="shared" si="0"/>
        <v>0</v>
      </c>
      <c r="K16" s="50">
        <f t="shared" si="1"/>
        <v>0</v>
      </c>
      <c r="L16" s="77">
        <v>2</v>
      </c>
      <c r="M16" s="77"/>
      <c r="N16" s="77"/>
      <c r="O16" s="4"/>
      <c r="P16" s="4"/>
      <c r="Q16" s="65"/>
      <c r="R16" s="66"/>
      <c r="S16" s="6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8" customHeight="1" x14ac:dyDescent="0.25">
      <c r="A17" s="45" t="s">
        <v>67</v>
      </c>
      <c r="B17" s="46">
        <v>135</v>
      </c>
      <c r="C17" s="47"/>
      <c r="D17" s="101">
        <v>61081</v>
      </c>
      <c r="E17" s="48" t="s">
        <v>56</v>
      </c>
      <c r="F17" s="49" t="s">
        <v>63</v>
      </c>
      <c r="G17" s="49">
        <v>1000</v>
      </c>
      <c r="H17" s="49"/>
      <c r="I17" s="50">
        <v>0</v>
      </c>
      <c r="J17" s="50">
        <f t="shared" si="0"/>
        <v>0</v>
      </c>
      <c r="K17" s="50">
        <f t="shared" si="1"/>
        <v>0</v>
      </c>
      <c r="L17" s="77">
        <v>2</v>
      </c>
      <c r="M17" s="77"/>
      <c r="N17" s="77"/>
      <c r="O17" s="4"/>
      <c r="P17" s="4"/>
      <c r="Q17" s="110" t="s">
        <v>75</v>
      </c>
      <c r="R17" s="111"/>
      <c r="S17" s="112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18" customHeight="1" x14ac:dyDescent="0.25">
      <c r="A18" s="45" t="s">
        <v>67</v>
      </c>
      <c r="B18" s="46">
        <v>136</v>
      </c>
      <c r="C18" s="47"/>
      <c r="D18" s="101">
        <v>61085</v>
      </c>
      <c r="E18" s="48" t="s">
        <v>57</v>
      </c>
      <c r="F18" s="49" t="s">
        <v>63</v>
      </c>
      <c r="G18" s="49">
        <v>500</v>
      </c>
      <c r="H18" s="49"/>
      <c r="I18" s="50">
        <v>0</v>
      </c>
      <c r="J18" s="50">
        <f t="shared" si="0"/>
        <v>0</v>
      </c>
      <c r="K18" s="50">
        <f t="shared" si="1"/>
        <v>0</v>
      </c>
      <c r="L18" s="77">
        <v>2</v>
      </c>
      <c r="M18" s="77"/>
      <c r="N18" s="77"/>
      <c r="O18" s="4"/>
      <c r="P18" s="4"/>
      <c r="Q18" s="75" t="s">
        <v>5</v>
      </c>
      <c r="R18" s="75" t="s">
        <v>69</v>
      </c>
      <c r="S18" s="75" t="s">
        <v>70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8" customHeight="1" x14ac:dyDescent="0.25">
      <c r="A19" s="45" t="s">
        <v>67</v>
      </c>
      <c r="B19" s="46">
        <v>137</v>
      </c>
      <c r="C19" s="47"/>
      <c r="D19" s="101">
        <v>61088</v>
      </c>
      <c r="E19" s="48" t="s">
        <v>58</v>
      </c>
      <c r="F19" s="49" t="s">
        <v>63</v>
      </c>
      <c r="G19" s="49">
        <v>1000</v>
      </c>
      <c r="H19" s="49"/>
      <c r="I19" s="50">
        <v>0</v>
      </c>
      <c r="J19" s="50">
        <f t="shared" si="0"/>
        <v>0</v>
      </c>
      <c r="K19" s="50">
        <f t="shared" si="1"/>
        <v>0</v>
      </c>
      <c r="L19" s="77">
        <v>2</v>
      </c>
      <c r="M19" s="77"/>
      <c r="N19" s="77"/>
      <c r="O19" s="4"/>
      <c r="P19" s="4"/>
      <c r="Q19" s="39" t="s">
        <v>93</v>
      </c>
      <c r="R19" s="40">
        <v>100</v>
      </c>
      <c r="S19" s="41">
        <v>100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ht="18" customHeight="1" x14ac:dyDescent="0.25">
      <c r="A20" s="102" t="s">
        <v>67</v>
      </c>
      <c r="B20" s="103">
        <v>139</v>
      </c>
      <c r="C20" s="104" t="s">
        <v>94</v>
      </c>
      <c r="D20" s="105">
        <v>15801</v>
      </c>
      <c r="E20" s="106" t="s">
        <v>60</v>
      </c>
      <c r="F20" s="107" t="s">
        <v>63</v>
      </c>
      <c r="G20" s="107">
        <v>10</v>
      </c>
      <c r="H20" s="107">
        <v>10</v>
      </c>
      <c r="I20" s="108">
        <v>30</v>
      </c>
      <c r="J20" s="108">
        <f t="shared" si="0"/>
        <v>300</v>
      </c>
      <c r="K20" s="108">
        <f t="shared" si="1"/>
        <v>300</v>
      </c>
      <c r="L20" s="109">
        <v>2</v>
      </c>
      <c r="M20" s="109"/>
      <c r="N20" s="109"/>
      <c r="O20" s="4"/>
      <c r="P20" s="4"/>
      <c r="Q20" s="73" t="s">
        <v>35</v>
      </c>
      <c r="R20" s="74">
        <f>SUM(R19:R19)</f>
        <v>100</v>
      </c>
      <c r="S20" s="69">
        <f>SUM(S19:S19)</f>
        <v>100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ht="18" customHeight="1" x14ac:dyDescent="0.25">
      <c r="A21" s="102" t="s">
        <v>67</v>
      </c>
      <c r="B21" s="103">
        <v>142</v>
      </c>
      <c r="C21" s="104" t="s">
        <v>86</v>
      </c>
      <c r="D21" s="105">
        <v>50512</v>
      </c>
      <c r="E21" s="106" t="s">
        <v>61</v>
      </c>
      <c r="F21" s="107" t="s">
        <v>63</v>
      </c>
      <c r="G21" s="107">
        <v>10</v>
      </c>
      <c r="H21" s="107">
        <v>10</v>
      </c>
      <c r="I21" s="108">
        <v>19.43</v>
      </c>
      <c r="J21" s="108">
        <f t="shared" si="0"/>
        <v>194.3</v>
      </c>
      <c r="K21" s="108">
        <f t="shared" si="1"/>
        <v>194.3</v>
      </c>
      <c r="L21" s="109"/>
      <c r="M21" s="109"/>
      <c r="N21" s="109">
        <v>4</v>
      </c>
      <c r="O21" s="4"/>
      <c r="P21" s="4"/>
      <c r="Q21" s="64"/>
      <c r="R21" s="64"/>
      <c r="S21" s="6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10" customFormat="1" ht="18" customHeight="1" x14ac:dyDescent="0.25">
      <c r="A22" s="73"/>
      <c r="B22" s="70"/>
      <c r="C22" s="120" t="s">
        <v>41</v>
      </c>
      <c r="D22" s="121"/>
      <c r="E22" s="121"/>
      <c r="F22" s="121"/>
      <c r="G22" s="121"/>
      <c r="H22" s="121"/>
      <c r="I22" s="122"/>
      <c r="J22" s="74">
        <f>SUM(J5:J21)</f>
        <v>8911.1999999999989</v>
      </c>
      <c r="K22" s="74">
        <f>SUM(K5:K21)</f>
        <v>8911.1999999999989</v>
      </c>
      <c r="L22" s="67"/>
      <c r="M22" s="68"/>
      <c r="N22" s="68"/>
      <c r="Q22" s="66"/>
      <c r="R22" s="66"/>
      <c r="S22" s="65"/>
    </row>
    <row r="23" spans="1:33" x14ac:dyDescent="0.25">
      <c r="Q23" s="119" t="s">
        <v>82</v>
      </c>
      <c r="R23" s="119"/>
      <c r="S23" s="119"/>
    </row>
    <row r="24" spans="1:33" x14ac:dyDescent="0.25">
      <c r="Q24" s="75" t="s">
        <v>5</v>
      </c>
      <c r="R24" s="75" t="s">
        <v>69</v>
      </c>
      <c r="S24" s="75" t="s">
        <v>70</v>
      </c>
    </row>
    <row r="25" spans="1:33" x14ac:dyDescent="0.25">
      <c r="K25" s="15"/>
      <c r="L25" s="53"/>
      <c r="M25" s="53"/>
      <c r="N25" s="53"/>
      <c r="Q25" s="39"/>
      <c r="R25" s="40"/>
      <c r="S25" s="41"/>
    </row>
    <row r="26" spans="1:33" x14ac:dyDescent="0.25">
      <c r="I26" s="110" t="s">
        <v>71</v>
      </c>
      <c r="J26" s="111"/>
      <c r="K26" s="112"/>
      <c r="L26" s="54"/>
      <c r="M26" s="54"/>
      <c r="N26" s="54"/>
      <c r="O26" s="27"/>
      <c r="Q26" s="39"/>
      <c r="R26" s="40"/>
      <c r="S26" s="41"/>
    </row>
    <row r="27" spans="1:33" x14ac:dyDescent="0.25">
      <c r="A27" s="135" t="s">
        <v>18</v>
      </c>
      <c r="B27" s="135"/>
      <c r="C27" s="135"/>
      <c r="D27" s="135"/>
      <c r="E27" s="135"/>
      <c r="F27" s="20"/>
      <c r="H27" s="7"/>
      <c r="I27" s="31" t="s">
        <v>81</v>
      </c>
      <c r="J27" s="8" t="s">
        <v>69</v>
      </c>
      <c r="K27" s="8" t="s">
        <v>70</v>
      </c>
      <c r="L27" s="54"/>
      <c r="M27" s="54"/>
      <c r="N27" s="54"/>
      <c r="Q27" s="39"/>
      <c r="R27" s="40"/>
      <c r="S27" s="41"/>
      <c r="U27" s="5"/>
      <c r="W27" s="19"/>
      <c r="Y27" s="5"/>
      <c r="AA27" s="19"/>
      <c r="AC27" s="5"/>
      <c r="AE27" s="19"/>
      <c r="AG27" s="4"/>
    </row>
    <row r="28" spans="1:33" x14ac:dyDescent="0.25">
      <c r="A28" s="136" t="s">
        <v>80</v>
      </c>
      <c r="B28" s="137"/>
      <c r="C28" s="137"/>
      <c r="D28" s="137"/>
      <c r="E28" s="138"/>
      <c r="F28" s="7"/>
      <c r="G28" s="7"/>
      <c r="H28" s="7"/>
      <c r="I28" s="62">
        <v>2</v>
      </c>
      <c r="J28" s="32">
        <f>SUMIF(L5:L21,I28,J5:J21)</f>
        <v>811.5</v>
      </c>
      <c r="K28" s="33">
        <f>SUMIF(L5:L21,I28,K5:K21)</f>
        <v>811.5</v>
      </c>
      <c r="L28" s="54"/>
      <c r="M28" s="54"/>
      <c r="N28" s="54"/>
      <c r="Q28" s="73" t="s">
        <v>35</v>
      </c>
      <c r="R28" s="74">
        <f>SUM(R25:R27)</f>
        <v>0</v>
      </c>
      <c r="S28" s="69">
        <f>SUM(S25:S27)</f>
        <v>0</v>
      </c>
      <c r="T28" s="5"/>
      <c r="V28" s="19"/>
      <c r="X28" s="5"/>
      <c r="Z28" s="19"/>
      <c r="AB28" s="5"/>
      <c r="AD28" s="19"/>
      <c r="AE28" s="4"/>
      <c r="AF28" s="4"/>
      <c r="AG28" s="4"/>
    </row>
    <row r="29" spans="1:33" x14ac:dyDescent="0.25">
      <c r="A29" s="139" t="s">
        <v>21</v>
      </c>
      <c r="B29" s="140"/>
      <c r="C29" s="140"/>
      <c r="D29" s="140"/>
      <c r="E29" s="141"/>
      <c r="G29" s="7"/>
      <c r="H29" s="7"/>
      <c r="I29" s="62">
        <v>3</v>
      </c>
      <c r="J29" s="32">
        <f>SUMIF(M5:M21,I29,J5:J21)</f>
        <v>34.799999999999997</v>
      </c>
      <c r="K29" s="33">
        <f>SUMIF(M5:M21,I29,K5:K21)</f>
        <v>34.799999999999997</v>
      </c>
      <c r="L29" s="54"/>
      <c r="M29" s="54"/>
      <c r="N29" s="54"/>
      <c r="O29" s="29"/>
      <c r="T29" s="5"/>
      <c r="U29" s="5"/>
      <c r="V29" s="19"/>
      <c r="W29" s="19"/>
      <c r="X29" s="5"/>
      <c r="Y29" s="5"/>
      <c r="Z29" s="19"/>
      <c r="AA29" s="19"/>
      <c r="AB29" s="5"/>
      <c r="AC29" s="5"/>
      <c r="AD29" s="19"/>
      <c r="AE29" s="19"/>
      <c r="AF29" s="4"/>
      <c r="AG29" s="4"/>
    </row>
    <row r="30" spans="1:33" x14ac:dyDescent="0.25">
      <c r="A30" s="142" t="s">
        <v>23</v>
      </c>
      <c r="B30" s="143"/>
      <c r="C30" s="143"/>
      <c r="D30" s="143"/>
      <c r="E30" s="144"/>
      <c r="G30" s="7"/>
      <c r="H30" s="7"/>
      <c r="I30" s="62">
        <v>4</v>
      </c>
      <c r="J30" s="32">
        <f>SUMIF(N5:N21,I30,J5:J21)</f>
        <v>8064.9</v>
      </c>
      <c r="K30" s="33">
        <f>SUMIF(N5:N21,I30,K5:K21)</f>
        <v>8064.9</v>
      </c>
      <c r="L30" s="54"/>
      <c r="M30" s="54"/>
      <c r="N30" s="54"/>
      <c r="T30" s="5"/>
      <c r="U30" s="5"/>
      <c r="V30" s="19"/>
      <c r="W30" s="19"/>
      <c r="X30" s="5"/>
      <c r="Y30" s="5"/>
      <c r="Z30" s="19"/>
      <c r="AA30" s="19"/>
      <c r="AB30" s="5"/>
      <c r="AC30" s="5"/>
      <c r="AD30" s="19"/>
      <c r="AE30" s="19"/>
      <c r="AF30" s="4"/>
      <c r="AG30" s="4"/>
    </row>
    <row r="31" spans="1:33" x14ac:dyDescent="0.25">
      <c r="A31" s="145" t="s">
        <v>25</v>
      </c>
      <c r="B31" s="146"/>
      <c r="C31" s="146"/>
      <c r="D31" s="146"/>
      <c r="E31" s="147"/>
      <c r="G31" s="7"/>
      <c r="H31" s="7"/>
      <c r="I31" s="34" t="s">
        <v>72</v>
      </c>
      <c r="J31" s="25">
        <f>SUM(J28:J30)</f>
        <v>8911.1999999999989</v>
      </c>
      <c r="K31" s="24">
        <f>SUM(K28:K30)</f>
        <v>8911.1999999999989</v>
      </c>
      <c r="L31" s="54"/>
      <c r="M31" s="54"/>
      <c r="N31" s="54"/>
      <c r="T31" s="5"/>
      <c r="U31" s="5"/>
      <c r="V31" s="19"/>
      <c r="W31" s="19"/>
      <c r="X31" s="5"/>
      <c r="Y31" s="5"/>
      <c r="Z31" s="19"/>
      <c r="AA31" s="19"/>
      <c r="AB31" s="5"/>
      <c r="AC31" s="5"/>
      <c r="AD31" s="19"/>
      <c r="AE31" s="19"/>
      <c r="AF31" s="4"/>
      <c r="AG31" s="4"/>
    </row>
    <row r="32" spans="1:33" x14ac:dyDescent="0.25">
      <c r="A32" s="148" t="s">
        <v>27</v>
      </c>
      <c r="B32" s="149"/>
      <c r="C32" s="149"/>
      <c r="D32" s="149"/>
      <c r="E32" s="150"/>
      <c r="G32" s="7"/>
      <c r="H32" s="7"/>
      <c r="L32" s="55"/>
      <c r="M32" s="55"/>
      <c r="N32" s="55"/>
      <c r="T32" s="5"/>
      <c r="U32" s="5"/>
      <c r="V32" s="19"/>
      <c r="W32" s="19"/>
      <c r="X32" s="5"/>
      <c r="Y32" s="5"/>
      <c r="Z32" s="19"/>
      <c r="AA32" s="19"/>
      <c r="AB32" s="5"/>
      <c r="AC32" s="5"/>
      <c r="AD32" s="19"/>
      <c r="AE32" s="19"/>
      <c r="AF32" s="4"/>
      <c r="AG32" s="4"/>
    </row>
    <row r="33" spans="1:33" x14ac:dyDescent="0.25">
      <c r="A33" s="126" t="s">
        <v>29</v>
      </c>
      <c r="B33" s="127"/>
      <c r="C33" s="127"/>
      <c r="D33" s="127"/>
      <c r="E33" s="128"/>
      <c r="G33" s="7"/>
      <c r="H33" s="7"/>
      <c r="I33" s="110" t="s">
        <v>73</v>
      </c>
      <c r="J33" s="111"/>
      <c r="K33" s="112"/>
      <c r="L33" s="56"/>
      <c r="M33" s="56"/>
      <c r="N33" s="56"/>
      <c r="T33" s="5"/>
      <c r="U33" s="5"/>
      <c r="V33" s="19"/>
      <c r="W33" s="19"/>
      <c r="X33" s="5"/>
      <c r="Y33" s="5"/>
      <c r="Z33" s="19"/>
      <c r="AA33" s="19"/>
      <c r="AB33" s="5"/>
      <c r="AC33" s="5"/>
      <c r="AD33" s="19"/>
      <c r="AE33" s="19"/>
      <c r="AF33" s="4"/>
      <c r="AG33" s="4"/>
    </row>
    <row r="34" spans="1:33" x14ac:dyDescent="0.25">
      <c r="A34" s="129" t="s">
        <v>31</v>
      </c>
      <c r="B34" s="130"/>
      <c r="C34" s="130"/>
      <c r="D34" s="130"/>
      <c r="E34" s="131"/>
      <c r="G34" s="7"/>
      <c r="H34" s="7"/>
      <c r="I34" s="9" t="s">
        <v>74</v>
      </c>
      <c r="J34" s="9" t="s">
        <v>69</v>
      </c>
      <c r="K34" s="9" t="s">
        <v>70</v>
      </c>
      <c r="L34" s="38"/>
      <c r="M34" s="38"/>
      <c r="N34" s="38"/>
      <c r="T34" s="5"/>
      <c r="U34" s="5"/>
      <c r="V34" s="19"/>
      <c r="W34" s="19"/>
      <c r="X34" s="5"/>
      <c r="Y34" s="5"/>
      <c r="Z34" s="19"/>
      <c r="AA34" s="19"/>
      <c r="AB34" s="5"/>
      <c r="AC34" s="5"/>
      <c r="AD34" s="19"/>
      <c r="AE34" s="19"/>
      <c r="AF34" s="4"/>
      <c r="AG34" s="4"/>
    </row>
    <row r="35" spans="1:33" x14ac:dyDescent="0.25">
      <c r="A35" s="132" t="s">
        <v>42</v>
      </c>
      <c r="B35" s="133"/>
      <c r="C35" s="133"/>
      <c r="D35" s="133"/>
      <c r="E35" s="134"/>
      <c r="G35" s="7"/>
      <c r="H35" s="7"/>
      <c r="I35" s="23" t="s">
        <v>76</v>
      </c>
      <c r="J35" s="36">
        <f>R20</f>
        <v>100</v>
      </c>
      <c r="K35" s="37">
        <f>S20</f>
        <v>100</v>
      </c>
      <c r="L35" s="57"/>
      <c r="M35" s="57"/>
      <c r="N35" s="57"/>
      <c r="T35" s="5"/>
      <c r="U35" s="5"/>
      <c r="V35" s="19"/>
      <c r="W35" s="19"/>
      <c r="X35" s="5"/>
      <c r="Y35" s="5"/>
      <c r="Z35" s="19"/>
      <c r="AA35" s="19"/>
      <c r="AB35" s="5"/>
      <c r="AC35" s="5"/>
      <c r="AD35" s="19"/>
      <c r="AE35" s="19"/>
      <c r="AF35" s="4"/>
      <c r="AG35" s="4"/>
    </row>
    <row r="36" spans="1:33" x14ac:dyDescent="0.25">
      <c r="A36" s="4"/>
      <c r="G36" s="7"/>
      <c r="H36" s="7"/>
      <c r="I36" s="23" t="s">
        <v>77</v>
      </c>
      <c r="J36" s="36">
        <f ca="1">R14</f>
        <v>8911.1999999999989</v>
      </c>
      <c r="K36" s="37">
        <f ca="1">S14</f>
        <v>8911.1999999999989</v>
      </c>
      <c r="L36" s="51"/>
      <c r="M36" s="51"/>
      <c r="N36" s="51"/>
      <c r="O36" s="19"/>
      <c r="T36" s="5"/>
      <c r="U36" s="5"/>
      <c r="V36" s="19"/>
      <c r="W36" s="19"/>
      <c r="X36" s="5"/>
      <c r="Y36" s="5"/>
      <c r="Z36" s="19"/>
      <c r="AA36" s="19"/>
      <c r="AB36" s="5"/>
      <c r="AC36" s="5"/>
      <c r="AD36" s="19"/>
      <c r="AE36" s="19"/>
      <c r="AF36" s="4"/>
      <c r="AG36" s="4"/>
    </row>
    <row r="37" spans="1:33" x14ac:dyDescent="0.25">
      <c r="I37" s="23" t="s">
        <v>78</v>
      </c>
      <c r="J37" s="36">
        <f>R28</f>
        <v>0</v>
      </c>
      <c r="K37" s="37">
        <f>S28</f>
        <v>0</v>
      </c>
      <c r="L37" s="51"/>
      <c r="M37" s="51"/>
      <c r="N37" s="51"/>
      <c r="O37" s="19"/>
    </row>
    <row r="38" spans="1:33" x14ac:dyDescent="0.25">
      <c r="I38" s="69" t="s">
        <v>41</v>
      </c>
      <c r="J38" s="74">
        <f ca="1">SUM(J35:J37)</f>
        <v>9011.1999999999989</v>
      </c>
      <c r="K38" s="76">
        <f ca="1">SUM(K35:K37)</f>
        <v>9011.1999999999989</v>
      </c>
      <c r="L38" s="51"/>
      <c r="M38" s="51"/>
      <c r="N38" s="51"/>
    </row>
    <row r="39" spans="1:33" x14ac:dyDescent="0.25">
      <c r="L39" s="52"/>
      <c r="M39" s="52"/>
      <c r="N39" s="52"/>
    </row>
    <row r="40" spans="1:33" x14ac:dyDescent="0.25">
      <c r="L40" s="58"/>
      <c r="M40" s="58"/>
      <c r="N40" s="58"/>
    </row>
    <row r="41" spans="1:33" x14ac:dyDescent="0.25">
      <c r="L41" s="13"/>
      <c r="M41" s="13"/>
      <c r="N41" s="13"/>
    </row>
    <row r="42" spans="1:33" x14ac:dyDescent="0.25">
      <c r="L42" s="38"/>
      <c r="M42" s="38"/>
      <c r="N42" s="38"/>
      <c r="O42" s="35"/>
    </row>
    <row r="43" spans="1:33" x14ac:dyDescent="0.25">
      <c r="L43" s="59"/>
      <c r="M43" s="59"/>
      <c r="N43" s="59"/>
      <c r="O43" s="35"/>
    </row>
    <row r="44" spans="1:33" x14ac:dyDescent="0.25">
      <c r="L44" s="60"/>
      <c r="M44" s="60"/>
      <c r="N44" s="60"/>
      <c r="O44" s="35"/>
    </row>
    <row r="45" spans="1:33" x14ac:dyDescent="0.25">
      <c r="L45" s="60"/>
      <c r="M45" s="60"/>
      <c r="N45" s="60"/>
      <c r="O45" s="38"/>
    </row>
    <row r="46" spans="1:33" x14ac:dyDescent="0.25">
      <c r="L46" s="60"/>
      <c r="M46" s="60"/>
      <c r="N46" s="60"/>
    </row>
    <row r="47" spans="1:33" x14ac:dyDescent="0.25">
      <c r="L47" s="61"/>
      <c r="M47" s="61"/>
      <c r="N47" s="61"/>
    </row>
  </sheetData>
  <sheetProtection algorithmName="SHA-512" hashValue="clJsikQBil6vWEm4mzfueww0lijAXUVD27o4zzyjV4SOtEpe99Mu5/mFbqk3Gco810LyEcjla4Ms1gQRfTd1OA==" saltValue="msEyrmHQezFdgtBu2Tg6zA==" spinCount="100000" sheet="1" objects="1" scenarios="1"/>
  <mergeCells count="19">
    <mergeCell ref="A34:E34"/>
    <mergeCell ref="A35:E35"/>
    <mergeCell ref="A27:E27"/>
    <mergeCell ref="A28:E28"/>
    <mergeCell ref="A29:E29"/>
    <mergeCell ref="A30:E30"/>
    <mergeCell ref="A31:E31"/>
    <mergeCell ref="A32:E32"/>
    <mergeCell ref="I33:K33"/>
    <mergeCell ref="I26:K26"/>
    <mergeCell ref="A3:D3"/>
    <mergeCell ref="A1:N1"/>
    <mergeCell ref="A2:N2"/>
    <mergeCell ref="A33:E33"/>
    <mergeCell ref="Q17:S17"/>
    <mergeCell ref="Q4:S4"/>
    <mergeCell ref="L4:N4"/>
    <mergeCell ref="Q23:S23"/>
    <mergeCell ref="C22:I22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65" fitToHeight="0" orientation="landscape" verticalDpi="597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2"/>
  <sheetViews>
    <sheetView showGridLines="0" workbookViewId="0">
      <selection activeCell="H6" sqref="H6"/>
    </sheetView>
  </sheetViews>
  <sheetFormatPr defaultRowHeight="15" x14ac:dyDescent="0.25"/>
  <cols>
    <col min="1" max="1" width="9.140625" style="4"/>
    <col min="2" max="2" width="6" style="4" customWidth="1"/>
    <col min="3" max="3" width="18.7109375" style="4" customWidth="1"/>
    <col min="4" max="4" width="8" style="4" customWidth="1"/>
    <col min="5" max="5" width="36.42578125" style="5" customWidth="1"/>
    <col min="6" max="6" width="5.7109375" style="5" customWidth="1"/>
    <col min="7" max="7" width="5.7109375" style="6" customWidth="1"/>
    <col min="8" max="9" width="15.28515625" style="6" customWidth="1"/>
    <col min="10" max="10" width="4.7109375" style="6" customWidth="1"/>
    <col min="11" max="11" width="14.140625" style="6" customWidth="1"/>
    <col min="12" max="14" width="4.85546875" style="5" customWidth="1"/>
    <col min="15" max="16" width="15.28515625" style="5" customWidth="1"/>
    <col min="17" max="17" width="15.28515625" style="7" customWidth="1"/>
    <col min="18" max="18" width="12.85546875" style="7" customWidth="1"/>
    <col min="19" max="21" width="15.140625" style="7" customWidth="1"/>
    <col min="22" max="16384" width="9.140625" style="4"/>
  </cols>
  <sheetData>
    <row r="1" spans="1:35" s="2" customFormat="1" ht="31.5" customHeight="1" x14ac:dyDescent="0.25">
      <c r="D1" s="124" t="s">
        <v>0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"/>
      <c r="U1" s="1"/>
    </row>
    <row r="2" spans="1:35" s="2" customFormat="1" ht="31.5" customHeight="1" x14ac:dyDescent="0.25">
      <c r="D2" s="125" t="s">
        <v>36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2" customFormat="1" ht="31.5" customHeight="1" x14ac:dyDescent="0.25"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3"/>
      <c r="U3" s="3"/>
    </row>
    <row r="4" spans="1:35" ht="26.25" customHeight="1" x14ac:dyDescent="0.25">
      <c r="F4" s="6"/>
      <c r="J4" s="157" t="s">
        <v>1</v>
      </c>
      <c r="K4" s="157"/>
      <c r="L4" s="158" t="s">
        <v>2</v>
      </c>
      <c r="M4" s="159"/>
      <c r="N4" s="159"/>
      <c r="O4" s="159"/>
      <c r="P4" s="159"/>
      <c r="Q4" s="160"/>
      <c r="T4" s="4"/>
      <c r="U4" s="4"/>
    </row>
    <row r="5" spans="1:35" s="10" customFormat="1" x14ac:dyDescent="0.25">
      <c r="A5" s="69" t="s">
        <v>65</v>
      </c>
      <c r="B5" s="70" t="s">
        <v>66</v>
      </c>
      <c r="C5" s="69" t="s">
        <v>5</v>
      </c>
      <c r="D5" s="71" t="s">
        <v>3</v>
      </c>
      <c r="E5" s="72" t="s">
        <v>4</v>
      </c>
      <c r="F5" s="71" t="s">
        <v>6</v>
      </c>
      <c r="G5" s="71" t="s">
        <v>7</v>
      </c>
      <c r="H5" s="69" t="s">
        <v>8</v>
      </c>
      <c r="I5" s="69" t="s">
        <v>9</v>
      </c>
      <c r="J5" s="71" t="s">
        <v>10</v>
      </c>
      <c r="K5" s="69" t="s">
        <v>11</v>
      </c>
      <c r="L5" s="69" t="s">
        <v>12</v>
      </c>
      <c r="M5" s="69" t="s">
        <v>13</v>
      </c>
      <c r="N5" s="69" t="s">
        <v>14</v>
      </c>
      <c r="O5" s="69" t="s">
        <v>15</v>
      </c>
      <c r="P5" s="69" t="s">
        <v>16</v>
      </c>
      <c r="Q5" s="69" t="s">
        <v>17</v>
      </c>
    </row>
    <row r="6" spans="1:35" ht="18" customHeight="1" x14ac:dyDescent="0.25">
      <c r="A6" s="88" t="s">
        <v>84</v>
      </c>
      <c r="B6" s="89" t="s">
        <v>85</v>
      </c>
      <c r="C6" s="88"/>
      <c r="D6" s="90">
        <v>52306</v>
      </c>
      <c r="E6" s="91" t="s">
        <v>47</v>
      </c>
      <c r="F6" s="89" t="s">
        <v>63</v>
      </c>
      <c r="G6" s="89">
        <v>23</v>
      </c>
      <c r="H6" s="92">
        <v>843.34</v>
      </c>
      <c r="I6" s="92">
        <f t="shared" ref="I6:I7" si="0">H6*G6</f>
        <v>19396.82</v>
      </c>
      <c r="J6" s="89"/>
      <c r="K6" s="92"/>
      <c r="L6" s="89"/>
      <c r="M6" s="89"/>
      <c r="N6" s="89"/>
      <c r="O6" s="92"/>
      <c r="P6" s="92"/>
      <c r="Q6" s="92"/>
      <c r="R6" s="4"/>
      <c r="S6" s="4"/>
      <c r="T6" s="4"/>
      <c r="U6" s="4"/>
    </row>
    <row r="7" spans="1:35" ht="18" customHeight="1" x14ac:dyDescent="0.25">
      <c r="A7" s="84" t="s">
        <v>84</v>
      </c>
      <c r="B7" s="49">
        <v>26</v>
      </c>
      <c r="C7" s="84"/>
      <c r="D7" s="85">
        <v>52470</v>
      </c>
      <c r="E7" s="48" t="s">
        <v>59</v>
      </c>
      <c r="F7" s="49" t="s">
        <v>63</v>
      </c>
      <c r="G7" s="49">
        <v>1</v>
      </c>
      <c r="H7" s="50"/>
      <c r="I7" s="50">
        <f t="shared" si="0"/>
        <v>0</v>
      </c>
      <c r="J7" s="49"/>
      <c r="K7" s="50">
        <f t="shared" ref="K7" si="1">J7*H7</f>
        <v>0</v>
      </c>
      <c r="L7" s="49"/>
      <c r="M7" s="49"/>
      <c r="N7" s="49"/>
      <c r="O7" s="50">
        <f t="shared" ref="O7" si="2">L7*H7</f>
        <v>0</v>
      </c>
      <c r="P7" s="50">
        <f t="shared" ref="P7" si="3">M7*H7</f>
        <v>0</v>
      </c>
      <c r="Q7" s="50">
        <f t="shared" ref="Q7" si="4">N7*H7</f>
        <v>0</v>
      </c>
      <c r="R7" s="4"/>
      <c r="S7" s="4"/>
      <c r="T7" s="4"/>
      <c r="U7" s="4"/>
    </row>
    <row r="8" spans="1:35" s="10" customFormat="1" ht="18" customHeight="1" x14ac:dyDescent="0.25">
      <c r="A8" s="120" t="s">
        <v>41</v>
      </c>
      <c r="B8" s="121"/>
      <c r="C8" s="121"/>
      <c r="D8" s="121"/>
      <c r="E8" s="121"/>
      <c r="F8" s="121"/>
      <c r="G8" s="121"/>
      <c r="H8" s="122"/>
      <c r="I8" s="83">
        <f>SUM(I6:I7)</f>
        <v>19396.82</v>
      </c>
      <c r="J8" s="82"/>
      <c r="K8" s="74">
        <f>SUM(K6:K7)</f>
        <v>0</v>
      </c>
      <c r="L8" s="119">
        <f>SUM(M6:M7)</f>
        <v>0</v>
      </c>
      <c r="M8" s="119"/>
      <c r="N8" s="119"/>
      <c r="O8" s="74">
        <f>SUM(O6:O7)</f>
        <v>0</v>
      </c>
      <c r="P8" s="74">
        <f>SUM(P6:P7)</f>
        <v>0</v>
      </c>
      <c r="Q8" s="74">
        <f>SUM(Q6:Q7)</f>
        <v>0</v>
      </c>
    </row>
    <row r="9" spans="1:35" x14ac:dyDescent="0.25">
      <c r="L9" s="11"/>
      <c r="M9" s="11"/>
      <c r="N9" s="11"/>
      <c r="O9" s="11"/>
      <c r="P9" s="11"/>
      <c r="Q9" s="12"/>
      <c r="R9" s="12"/>
      <c r="S9" s="12"/>
      <c r="T9" s="13"/>
    </row>
    <row r="10" spans="1:35" x14ac:dyDescent="0.25">
      <c r="D10" s="156"/>
      <c r="E10" s="156"/>
      <c r="F10" s="156"/>
    </row>
    <row r="12" spans="1:35" x14ac:dyDescent="0.25">
      <c r="R12" s="14"/>
      <c r="S12" s="14"/>
    </row>
    <row r="13" spans="1:35" ht="15" customHeight="1" x14ac:dyDescent="0.25">
      <c r="A13" s="162" t="s">
        <v>18</v>
      </c>
      <c r="B13" s="162"/>
      <c r="C13" s="162"/>
      <c r="D13" s="162"/>
      <c r="E13" s="162"/>
      <c r="I13" s="151" t="s">
        <v>19</v>
      </c>
      <c r="J13" s="152"/>
      <c r="K13" s="152"/>
      <c r="L13" s="152"/>
      <c r="M13" s="152"/>
      <c r="N13" s="153"/>
      <c r="O13" s="7"/>
      <c r="P13" s="7"/>
      <c r="Q13" s="4"/>
      <c r="R13" s="4"/>
      <c r="S13" s="4"/>
      <c r="T13" s="4"/>
      <c r="U13" s="4"/>
    </row>
    <row r="14" spans="1:35" ht="15" customHeight="1" x14ac:dyDescent="0.25">
      <c r="A14" s="163" t="s">
        <v>83</v>
      </c>
      <c r="B14" s="163"/>
      <c r="C14" s="163"/>
      <c r="D14" s="163"/>
      <c r="E14" s="163"/>
      <c r="I14" s="154" t="s">
        <v>20</v>
      </c>
      <c r="J14" s="154"/>
      <c r="K14" s="87">
        <f>I6</f>
        <v>19396.82</v>
      </c>
      <c r="L14" s="155">
        <f>I8</f>
        <v>19396.82</v>
      </c>
      <c r="M14" s="155"/>
      <c r="N14" s="155"/>
      <c r="O14" s="7"/>
      <c r="P14" s="7"/>
      <c r="Q14" s="4"/>
      <c r="R14" s="4"/>
      <c r="S14" s="4"/>
      <c r="T14" s="4"/>
      <c r="U14" s="4"/>
    </row>
    <row r="15" spans="1:35" ht="15" customHeight="1" x14ac:dyDescent="0.25">
      <c r="A15" s="164" t="s">
        <v>21</v>
      </c>
      <c r="B15" s="164"/>
      <c r="C15" s="164"/>
      <c r="D15" s="164"/>
      <c r="E15" s="164"/>
      <c r="I15" s="154" t="s">
        <v>22</v>
      </c>
      <c r="J15" s="154"/>
      <c r="K15" s="87"/>
      <c r="L15" s="155">
        <v>0</v>
      </c>
      <c r="M15" s="155"/>
      <c r="N15" s="155"/>
      <c r="O15" s="7"/>
      <c r="P15" s="7"/>
      <c r="Q15" s="4"/>
      <c r="R15" s="4"/>
      <c r="S15" s="4"/>
      <c r="T15" s="4"/>
      <c r="U15" s="4"/>
    </row>
    <row r="16" spans="1:35" ht="15" customHeight="1" x14ac:dyDescent="0.25">
      <c r="A16" s="165" t="s">
        <v>23</v>
      </c>
      <c r="B16" s="165"/>
      <c r="C16" s="165"/>
      <c r="D16" s="165"/>
      <c r="E16" s="165"/>
      <c r="I16" s="154" t="s">
        <v>24</v>
      </c>
      <c r="J16" s="154"/>
      <c r="K16" s="87"/>
      <c r="L16" s="155">
        <f>K8</f>
        <v>0</v>
      </c>
      <c r="M16" s="155"/>
      <c r="N16" s="155"/>
      <c r="O16" s="7"/>
      <c r="P16" s="7"/>
      <c r="Q16" s="4"/>
      <c r="R16" s="4"/>
      <c r="S16" s="4"/>
      <c r="T16" s="4"/>
      <c r="U16" s="4"/>
    </row>
    <row r="17" spans="1:21" ht="15" customHeight="1" x14ac:dyDescent="0.25">
      <c r="A17" s="166" t="s">
        <v>25</v>
      </c>
      <c r="B17" s="166"/>
      <c r="C17" s="166"/>
      <c r="D17" s="166"/>
      <c r="E17" s="166"/>
      <c r="I17" s="154" t="s">
        <v>26</v>
      </c>
      <c r="J17" s="154"/>
      <c r="K17" s="87">
        <v>0</v>
      </c>
      <c r="L17" s="155">
        <v>0</v>
      </c>
      <c r="M17" s="155"/>
      <c r="N17" s="155"/>
      <c r="O17" s="7"/>
      <c r="P17" s="7"/>
      <c r="Q17" s="4"/>
      <c r="R17" s="4"/>
      <c r="S17" s="4"/>
      <c r="T17" s="4"/>
      <c r="U17" s="4"/>
    </row>
    <row r="18" spans="1:21" ht="15" customHeight="1" x14ac:dyDescent="0.25">
      <c r="A18" s="161" t="s">
        <v>27</v>
      </c>
      <c r="B18" s="161"/>
      <c r="C18" s="161"/>
      <c r="D18" s="161"/>
      <c r="E18" s="161"/>
      <c r="I18" s="154" t="s">
        <v>28</v>
      </c>
      <c r="J18" s="154"/>
      <c r="K18" s="87">
        <v>0</v>
      </c>
      <c r="L18" s="155">
        <v>0</v>
      </c>
      <c r="M18" s="155"/>
      <c r="N18" s="155"/>
      <c r="O18" s="7"/>
      <c r="P18" s="7"/>
      <c r="Q18" s="4"/>
      <c r="R18" s="4"/>
      <c r="S18" s="4"/>
      <c r="T18" s="4"/>
      <c r="U18" s="4"/>
    </row>
    <row r="19" spans="1:21" ht="15" customHeight="1" x14ac:dyDescent="0.25">
      <c r="A19" s="167" t="s">
        <v>29</v>
      </c>
      <c r="B19" s="167"/>
      <c r="C19" s="167"/>
      <c r="D19" s="167"/>
      <c r="E19" s="167"/>
      <c r="I19" s="154" t="s">
        <v>30</v>
      </c>
      <c r="J19" s="154"/>
      <c r="K19" s="87">
        <v>0</v>
      </c>
      <c r="L19" s="155">
        <v>0</v>
      </c>
      <c r="M19" s="155"/>
      <c r="N19" s="155"/>
      <c r="O19" s="7"/>
      <c r="P19" s="7"/>
      <c r="Q19" s="5"/>
      <c r="R19" s="5"/>
      <c r="S19" s="4"/>
      <c r="T19" s="4"/>
      <c r="U19" s="4"/>
    </row>
    <row r="20" spans="1:21" ht="15" customHeight="1" x14ac:dyDescent="0.25">
      <c r="A20" s="168" t="s">
        <v>31</v>
      </c>
      <c r="B20" s="168"/>
      <c r="C20" s="168"/>
      <c r="D20" s="168"/>
      <c r="E20" s="168"/>
      <c r="I20" s="154" t="s">
        <v>32</v>
      </c>
      <c r="J20" s="154"/>
      <c r="K20" s="87">
        <v>0</v>
      </c>
      <c r="L20" s="155">
        <v>0</v>
      </c>
      <c r="M20" s="155"/>
      <c r="N20" s="155"/>
      <c r="O20" s="7"/>
      <c r="P20" s="7"/>
      <c r="Q20" s="16"/>
      <c r="R20" s="16"/>
      <c r="S20" s="4"/>
      <c r="T20" s="4"/>
      <c r="U20" s="4"/>
    </row>
    <row r="21" spans="1:21" ht="15" customHeight="1" x14ac:dyDescent="0.25">
      <c r="A21" s="169" t="s">
        <v>33</v>
      </c>
      <c r="B21" s="169"/>
      <c r="C21" s="169"/>
      <c r="D21" s="169"/>
      <c r="E21" s="169"/>
      <c r="I21" s="86" t="s">
        <v>34</v>
      </c>
      <c r="J21" s="86"/>
      <c r="K21" s="86"/>
      <c r="L21" s="170">
        <f>L16+L17+L18+L19</f>
        <v>0</v>
      </c>
      <c r="M21" s="170"/>
      <c r="N21" s="170"/>
      <c r="O21" s="7"/>
      <c r="P21" s="7"/>
      <c r="Q21" s="14"/>
      <c r="R21" s="14"/>
      <c r="S21" s="4"/>
      <c r="T21" s="4"/>
      <c r="U21" s="4"/>
    </row>
    <row r="22" spans="1:21" x14ac:dyDescent="0.25">
      <c r="D22" s="17"/>
      <c r="E22" s="17"/>
      <c r="F22" s="17"/>
      <c r="K22" s="18"/>
    </row>
  </sheetData>
  <sheetProtection algorithmName="SHA-512" hashValue="0q6zgfXttvLi6O3tesQlWrLroYyFIlWJX4+wU7NUDLzcN9KH8MEGKlKVh0nBL/3RdoHsUu5DufY5l7AypNw7Pg==" saltValue="uTTFHOcAaJjNaIluTBMemw==" spinCount="100000" sheet="1" objects="1" scenarios="1"/>
  <mergeCells count="33">
    <mergeCell ref="A19:E19"/>
    <mergeCell ref="A20:E20"/>
    <mergeCell ref="A21:E21"/>
    <mergeCell ref="L19:N19"/>
    <mergeCell ref="L20:N20"/>
    <mergeCell ref="I19:J19"/>
    <mergeCell ref="I20:J20"/>
    <mergeCell ref="L21:N21"/>
    <mergeCell ref="L18:N18"/>
    <mergeCell ref="D10:F10"/>
    <mergeCell ref="L8:N8"/>
    <mergeCell ref="A8:H8"/>
    <mergeCell ref="D1:S1"/>
    <mergeCell ref="D2:S2"/>
    <mergeCell ref="D3:S3"/>
    <mergeCell ref="J4:K4"/>
    <mergeCell ref="L4:Q4"/>
    <mergeCell ref="A18:E18"/>
    <mergeCell ref="I18:J18"/>
    <mergeCell ref="A13:E13"/>
    <mergeCell ref="A14:E14"/>
    <mergeCell ref="A15:E15"/>
    <mergeCell ref="A16:E16"/>
    <mergeCell ref="A17:E17"/>
    <mergeCell ref="I13:N13"/>
    <mergeCell ref="I14:J14"/>
    <mergeCell ref="I15:J15"/>
    <mergeCell ref="I16:J16"/>
    <mergeCell ref="I17:J17"/>
    <mergeCell ref="L14:N14"/>
    <mergeCell ref="L15:N15"/>
    <mergeCell ref="L16:N16"/>
    <mergeCell ref="L17:N17"/>
  </mergeCells>
  <printOptions horizontalCentered="1"/>
  <pageMargins left="0.19685039370078741" right="0.19685039370078741" top="0.98425196850393704" bottom="0.98425196850393704" header="0.19685039370078741" footer="0.19685039370078741"/>
  <pageSetup paperSize="9" scale="60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Informática 2018 CUSTEIO</vt:lpstr>
      <vt:lpstr>Informática 2018 CAPITAL</vt:lpstr>
      <vt:lpstr>'Informática 2018 CUSTEIO'!Area_de_impressao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cp:lastPrinted>2018-12-17T11:15:53Z</cp:lastPrinted>
  <dcterms:created xsi:type="dcterms:W3CDTF">2018-02-08T10:23:42Z</dcterms:created>
  <dcterms:modified xsi:type="dcterms:W3CDTF">2019-04-22T18:24:30Z</dcterms:modified>
</cp:coreProperties>
</file>