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is\Documents\ICT\Execução Orçamentária\Compras\Mobiliário\"/>
    </mc:Choice>
  </mc:AlternateContent>
  <bookViews>
    <workbookView xWindow="0" yWindow="0" windowWidth="19260" windowHeight="6690"/>
  </bookViews>
  <sheets>
    <sheet name="Mobiliário 2018-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" l="1"/>
  <c r="R17" i="1"/>
  <c r="Q17" i="1"/>
  <c r="M17" i="1"/>
  <c r="K17" i="1"/>
  <c r="M36" i="1" s="1"/>
  <c r="J17" i="1"/>
  <c r="K36" i="1" s="1"/>
  <c r="S35" i="1"/>
  <c r="R35" i="1"/>
  <c r="K37" i="1" l="1"/>
  <c r="S18" i="1" l="1"/>
  <c r="R18" i="1"/>
  <c r="Q18" i="1"/>
  <c r="M18" i="1"/>
  <c r="K18" i="1"/>
  <c r="S16" i="1"/>
  <c r="R16" i="1"/>
  <c r="Q16" i="1"/>
  <c r="M16" i="1"/>
  <c r="K16" i="1"/>
  <c r="S15" i="1"/>
  <c r="R15" i="1"/>
  <c r="Q15" i="1"/>
  <c r="M15" i="1"/>
  <c r="K15" i="1"/>
  <c r="S14" i="1"/>
  <c r="U27" i="1" s="1"/>
  <c r="R14" i="1"/>
  <c r="Q14" i="1"/>
  <c r="S27" i="1" s="1"/>
  <c r="M14" i="1"/>
  <c r="R27" i="1" s="1"/>
  <c r="K14" i="1"/>
  <c r="S13" i="1"/>
  <c r="R13" i="1"/>
  <c r="Q13" i="1"/>
  <c r="M13" i="1"/>
  <c r="K13" i="1"/>
  <c r="S12" i="1"/>
  <c r="R12" i="1"/>
  <c r="Q12" i="1"/>
  <c r="M12" i="1"/>
  <c r="K12" i="1"/>
  <c r="S11" i="1"/>
  <c r="R11" i="1"/>
  <c r="Q11" i="1"/>
  <c r="M11" i="1"/>
  <c r="K11" i="1"/>
  <c r="S10" i="1"/>
  <c r="R10" i="1"/>
  <c r="Q10" i="1"/>
  <c r="M10" i="1"/>
  <c r="K10" i="1"/>
  <c r="S9" i="1"/>
  <c r="U28" i="1" s="1"/>
  <c r="R9" i="1"/>
  <c r="T28" i="1" s="1"/>
  <c r="Q9" i="1"/>
  <c r="S28" i="1" s="1"/>
  <c r="M9" i="1"/>
  <c r="R28" i="1" s="1"/>
  <c r="K9" i="1"/>
  <c r="S8" i="1"/>
  <c r="R8" i="1"/>
  <c r="Q8" i="1"/>
  <c r="M8" i="1"/>
  <c r="K8" i="1"/>
  <c r="S7" i="1"/>
  <c r="R7" i="1"/>
  <c r="Q7" i="1"/>
  <c r="M7" i="1"/>
  <c r="K7" i="1"/>
  <c r="S6" i="1"/>
  <c r="R6" i="1"/>
  <c r="Q6" i="1"/>
  <c r="M6" i="1"/>
  <c r="K6" i="1"/>
  <c r="J6" i="1"/>
  <c r="J7" i="1"/>
  <c r="J8" i="1"/>
  <c r="J9" i="1"/>
  <c r="J10" i="1"/>
  <c r="J11" i="1"/>
  <c r="J12" i="1"/>
  <c r="J13" i="1"/>
  <c r="J14" i="1"/>
  <c r="J15" i="1"/>
  <c r="J16" i="1"/>
  <c r="J18" i="1"/>
  <c r="T27" i="1"/>
  <c r="S33" i="1" l="1"/>
  <c r="S34" i="1"/>
  <c r="R34" i="1"/>
  <c r="T25" i="1"/>
  <c r="S25" i="1"/>
  <c r="R25" i="1"/>
  <c r="Q19" i="1"/>
  <c r="M26" i="1" s="1"/>
  <c r="M29" i="1" s="1"/>
  <c r="R26" i="1"/>
  <c r="U26" i="1"/>
  <c r="T26" i="1"/>
  <c r="S26" i="1"/>
  <c r="J19" i="1"/>
  <c r="K24" i="1" s="1"/>
  <c r="M19" i="1"/>
  <c r="K25" i="1" s="1"/>
  <c r="K19" i="1"/>
  <c r="U25" i="1"/>
  <c r="R33" i="1"/>
  <c r="S19" i="1"/>
  <c r="K28" i="1" s="1"/>
  <c r="R29" i="1" l="1"/>
  <c r="S29" i="1"/>
  <c r="T29" i="1"/>
  <c r="K26" i="1"/>
  <c r="M37" i="1" s="1"/>
  <c r="U29" i="1"/>
  <c r="R19" i="1"/>
  <c r="K27" i="1" s="1"/>
  <c r="M24" i="1"/>
  <c r="K29" i="1" l="1"/>
</calcChain>
</file>

<file path=xl/comments1.xml><?xml version="1.0" encoding="utf-8"?>
<comments xmlns="http://schemas.openxmlformats.org/spreadsheetml/2006/main">
  <authors>
    <author>ICT</author>
  </authors>
  <commentList>
    <comment ref="D6" authorId="0" shapeId="0">
      <text>
        <r>
          <rPr>
            <b/>
            <sz val="9"/>
            <color indexed="81"/>
            <rFont val="Segoe UI"/>
            <family val="2"/>
          </rPr>
          <t>ICT:</t>
        </r>
        <r>
          <rPr>
            <sz val="9"/>
            <color indexed="81"/>
            <rFont val="Segoe UI"/>
            <family val="2"/>
          </rPr>
          <t xml:space="preserve">
Sige solicitado 13013
</t>
        </r>
      </text>
    </comment>
  </commentList>
</comments>
</file>

<file path=xl/sharedStrings.xml><?xml version="1.0" encoding="utf-8"?>
<sst xmlns="http://schemas.openxmlformats.org/spreadsheetml/2006/main" count="126" uniqueCount="78">
  <si>
    <t>Instituto de Ciência e Tecnologia - ICT</t>
  </si>
  <si>
    <t>Inversão</t>
  </si>
  <si>
    <t>Prioridade</t>
  </si>
  <si>
    <t>PREGÃO</t>
  </si>
  <si>
    <t>item</t>
  </si>
  <si>
    <t>Empenho</t>
  </si>
  <si>
    <t>SIGE</t>
  </si>
  <si>
    <t>DESCRIÇÃO</t>
  </si>
  <si>
    <t>UN</t>
  </si>
  <si>
    <t>QTD.</t>
  </si>
  <si>
    <t>Emp.</t>
  </si>
  <si>
    <t>R$ Unit.</t>
  </si>
  <si>
    <t>R$ total</t>
  </si>
  <si>
    <t>Empenhado</t>
  </si>
  <si>
    <t>Inv.</t>
  </si>
  <si>
    <t>R$ Total</t>
  </si>
  <si>
    <t>I</t>
  </si>
  <si>
    <t>II</t>
  </si>
  <si>
    <t>III</t>
  </si>
  <si>
    <t>$ Priorid. I</t>
  </si>
  <si>
    <t>$ Priorid. II</t>
  </si>
  <si>
    <t>$ Priorid. III</t>
  </si>
  <si>
    <t>Solicitante</t>
  </si>
  <si>
    <t>Secretaria</t>
  </si>
  <si>
    <t>Equipe 1</t>
  </si>
  <si>
    <t>Cadeira com base giratória em aço com capa protetora em polipropileno, 5 patas com rodízios, assento com dimensões aproximadas de 44 cm x 39 cm, encosto em espuma injetada com dimensões aproximadas de 37 cm x 30 cm revestidos em courvin preto , regulagem de altura através de pistão a gás, braços em polipropileno com regulagem de altura, devendo atender a IN 17, incluindo manual de montagem e garantia de 12 meses.</t>
  </si>
  <si>
    <t>Equipe 3</t>
  </si>
  <si>
    <t>Refrigerador / Geladeira (342L): refrigerador branco de uma (01) Porta, com sistema Frost Free. Tipo de degelo do refrigerador: automático.Tipo de degelo congelador: automático. Possuir Prateleiras/cestos. Prateleira de grade reguláveis e removíveis para facilitar a limpeza. Controle de temperatura: localizado no painel frontal. Acompanhar: forma de gelo e pés estabilizadores. Alimentação: 110 Volts. Lâmpada: até 15 Watts. Capacidade de armazenagem refrigerador: 295 litros. Capacidade de armazenagem congelador: 47 litros. Capacidade armazenagem total: refrigerador e congeladorcom no mínimo 342 litros.</t>
  </si>
  <si>
    <t>Refrigerador / Geladeira, duplex 462 litros, degelo automático iluminação interna . Eficiência energética Classe A. Alimentação 110 ou 220V. Capacidade total refrigerador: 347 litros. Capacidade total freezer 115 litros. Capacidade total refrigerador + freezer: 462 litros. Dimensões aprox. do produto (L x A x P): 70,2 x 186,5 x 73,3 cm. Garantia: 01 ano.</t>
  </si>
  <si>
    <t>un</t>
  </si>
  <si>
    <t>Total</t>
  </si>
  <si>
    <t>LEGENDA</t>
  </si>
  <si>
    <t>Solicitado</t>
  </si>
  <si>
    <t>Pedido inicial</t>
  </si>
  <si>
    <t>Solicitantes</t>
  </si>
  <si>
    <t>Prioridade I</t>
  </si>
  <si>
    <t>Prioridade II</t>
  </si>
  <si>
    <t>Prioridade III</t>
  </si>
  <si>
    <t>Itens aceitos e apontados como sendo pesquisa - não serão empenhados</t>
  </si>
  <si>
    <t>Total inversão</t>
  </si>
  <si>
    <t>Prioridade  I</t>
  </si>
  <si>
    <t>Equipe 2</t>
  </si>
  <si>
    <t>Empresa impedida de contrartar com o poder público ou pregão vencido</t>
  </si>
  <si>
    <t>Registro de preço - Não empenhado, quantidade suficiente em estoque</t>
  </si>
  <si>
    <t>Itens empenhados - aguardando entrega</t>
  </si>
  <si>
    <t>Total empenhado</t>
  </si>
  <si>
    <t>Itens entregues - compra finalizada</t>
  </si>
  <si>
    <t>Pregão</t>
  </si>
  <si>
    <t>Armário de aço modelo tradicional (chapa 24) c/ 02 portas de abrir e maçaneta c/ chave, medida aproximada de 2,00m x 1,20m x 0,50m, com 04 prateleiras. Cor cinza.</t>
  </si>
  <si>
    <t>Escrivaninha confeccionada em compensado naval 15mm, com tampo nas dimensões: 1200mm x 600 x 750mm revestido em formica texturizada 0,8mm na cor branco gelo, acabamento em fita de bordo em PVC de mesma cor, estrutura em metalon 50 x 30mm com pintura eletrostática cor branco gelo com ponteiras de acabamento em PVC, com pés reguláveis; gaveteiro com 3 gavetas em compensado naval, testa com revestimento em fórmica 0,8mm na cor branco gelo, sistema de deslizamento das gavetas por trilho corrediça telescópico e fechadura cilíndrica tipo YALE com duas chaves com travamento simultâneo das gavetas. Garantia de 12 meses.</t>
  </si>
  <si>
    <t>Estação de solda analógica com as seguintes características: Alimentação 220V; modo de definição de temperatura geral e instantânea; isolamento antiestático; controle de temperatura através de um potenciômetro; frente do aparelho possuindo etiqueta impressa com os valores de temperatura; escala de temperatura 200°C até 480°C; consumo de energia 60 W. (Ferro de solda com tensão de saída 24 Vac; 50 W; resistência da ponta</t>
  </si>
  <si>
    <t>Estofado 03 lugares com estrutura em madeira de reflorestamento 80% eucalipto, 20% pinus, 50% percintas elásticas 0, 50% percinta borracha, 100% grampos e parafusos. Revestimento: 100% couro bovino, pés de PVC metalizado. Densidade do estofado: 26. Estampa/Cor: Azul; Dimensões aproximadas: AxLxP: 85 x 200 x 90 cm. Peso aproximado do produto(kg): 65Kg.</t>
  </si>
  <si>
    <t>Fogão 04 bocas. Tipo: Piso; Bivolt; Acendimento automático total; Válvula de segurança; Botões de regulagem de chama; Mesa em inox sobreposta ao painel; Puxador do forno em metal, Cor branca; Tampo de vidro temperado; Botões removíveis; Forno com visor; Proteção térmica traseira; Pés altos e robustos; Queimadores de alumínio; Volume do forno de 56 litros; Forno autolimpante; Luz no forno; Classificação energética AA. Dimensões: Altura: 88,20 cm; Largura: 49,80 cm; Profundidade: 59,80cm. Peso: 22 Kg; Garantia mínima de 12 meses.</t>
  </si>
  <si>
    <t>Forno microondas, capacidade de 45 litros, com prato giratório, 1.550 watts, freqüência 2450Mhz, trava de segurança, painel digital, auto descongelamento, Timer; Display digital; Teclas pré-programadas, tecla mais 30 segundos, Voltagem: 110V, garantia mínima de 12 meses.</t>
  </si>
  <si>
    <t>Freezer vertical, cor branca, com selo de certificação emitido pelo PROCEL, classificação energética classe A, porta reversível ou não, temperatura mínima de aproximadamente -20°C, capacidade entre 230 e 270 lilitros, motor ecológico e econômico, controle de congelamento, mínimo de 5 gavetas, Voltagem 110/220. Garantia mínima de 12 meses.</t>
  </si>
  <si>
    <t>Gaveteiro/caixa arquivo com 4 gavetas, em MDF, cor branca, com dimensões totais de 26,5 x 28 x 39 cm, sendo as dimensões de cada gaveta 26 x 5,7 x 38,5 cm.</t>
  </si>
  <si>
    <t>Geladeira Comercial com as seguintes especificações: Temperatura de trabalho: 1 a 7ºC Controlador digital de temperatura e degelo automáico Refrigeração: ar forçado com serpentina aletada Revestimento externo: aço inox 430 ou superior Revestimento interno: aço galvanizado ou inox 430 4 portas com isolação térmica em todas as lateriais e porta Prateleiras aramadas, com no mínimo 03 níveis, além de estrado Controlador de temperatura: termostato Volume: igual ou superior a 800 litros 220V. Garantia mínima de 12 meses.</t>
  </si>
  <si>
    <t>Sec.(12) Eq. 2(6)</t>
  </si>
  <si>
    <t>Eq. 1(2) Eq. 3(1)</t>
  </si>
  <si>
    <t>222 - Pedido Geral - Aquisição de mobiliário, eletrodomésticos e eletroeletrônicos   - 2018/2019</t>
  </si>
  <si>
    <t xml:space="preserve">Pesquisa  </t>
  </si>
  <si>
    <t>PE 56/2018</t>
  </si>
  <si>
    <t>PE 20/2019</t>
  </si>
  <si>
    <t>PE  49/2019</t>
  </si>
  <si>
    <t>PE 49/2019</t>
  </si>
  <si>
    <t>2019NE802454</t>
  </si>
  <si>
    <t>2019NE802378</t>
  </si>
  <si>
    <t>Resumo Aquisição de Equipamentos - 2019</t>
  </si>
  <si>
    <t>Resumo por equipes - exercício 2019</t>
  </si>
  <si>
    <t>Licitação frustrada</t>
  </si>
  <si>
    <t xml:space="preserve">Validade do resultado do pregão vencida - sem empenho </t>
  </si>
  <si>
    <t>Pregão 56/2018 - não empenhado; Pregão 49/2019</t>
  </si>
  <si>
    <t xml:space="preserve">498 - Pregão 020/2019 - Não adquiridos </t>
  </si>
  <si>
    <t>Empenho cancelado</t>
  </si>
  <si>
    <t>2020NE801126</t>
  </si>
  <si>
    <t>Empenhados em 2020</t>
  </si>
  <si>
    <t>Pedido 2018-2019 (emp. 2020)</t>
  </si>
  <si>
    <t>Processo: 23087.007561/2018-60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</si>
</sst>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omic Sans MS"/>
      <family val="4"/>
    </font>
    <font>
      <b/>
      <sz val="16"/>
      <color theme="1"/>
      <name val="Comic Sans MS"/>
      <family val="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EC7D6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11" applyNumberFormat="0" applyAlignment="0" applyProtection="0"/>
    <xf numFmtId="0" fontId="15" fillId="15" borderId="12" applyNumberFormat="0" applyAlignment="0" applyProtection="0"/>
    <xf numFmtId="0" fontId="16" fillId="15" borderId="11" applyNumberFormat="0" applyAlignment="0" applyProtection="0"/>
    <xf numFmtId="0" fontId="17" fillId="0" borderId="13" applyNumberFormat="0" applyFill="0" applyAlignment="0" applyProtection="0"/>
    <xf numFmtId="0" fontId="2" fillId="16" borderId="14" applyNumberFormat="0" applyAlignment="0" applyProtection="0"/>
    <xf numFmtId="0" fontId="3" fillId="0" borderId="0" applyNumberFormat="0" applyFill="0" applyBorder="0" applyAlignment="0" applyProtection="0"/>
    <xf numFmtId="0" fontId="1" fillId="17" borderId="15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16" applyNumberFormat="0" applyFill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9" fillId="41" borderId="0" applyNumberFormat="0" applyBorder="0" applyAlignment="0" applyProtection="0"/>
  </cellStyleXfs>
  <cellXfs count="131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44" fontId="0" fillId="0" borderId="0" xfId="1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44" fontId="2" fillId="4" borderId="2" xfId="1" applyFont="1" applyFill="1" applyBorder="1" applyAlignment="1">
      <alignment horizontal="right" vertical="center"/>
    </xf>
    <xf numFmtId="0" fontId="2" fillId="4" borderId="2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justify" vertical="center"/>
    </xf>
    <xf numFmtId="0" fontId="0" fillId="2" borderId="0" xfId="0" applyFill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  <xf numFmtId="44" fontId="0" fillId="0" borderId="0" xfId="1" applyFont="1" applyAlignment="1">
      <alignment horizontal="justify" vertical="center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horizontal="right" vertical="top"/>
    </xf>
    <xf numFmtId="44" fontId="0" fillId="0" borderId="0" xfId="1" applyFont="1" applyAlignment="1">
      <alignment horizontal="center" vertical="top"/>
    </xf>
    <xf numFmtId="0" fontId="0" fillId="0" borderId="0" xfId="0" applyAlignment="1">
      <alignment horizontal="justify" vertical="top"/>
    </xf>
    <xf numFmtId="0" fontId="2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4" fontId="0" fillId="0" borderId="3" xfId="0" applyNumberFormat="1" applyFont="1" applyBorder="1" applyAlignment="1">
      <alignment vertical="top" wrapText="1"/>
    </xf>
    <xf numFmtId="44" fontId="4" fillId="0" borderId="2" xfId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4" fontId="0" fillId="0" borderId="2" xfId="1" applyFont="1" applyBorder="1" applyAlignment="1">
      <alignment horizontal="center" vertical="top"/>
    </xf>
    <xf numFmtId="44" fontId="4" fillId="0" borderId="2" xfId="1" applyFont="1" applyFill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44" fontId="2" fillId="4" borderId="2" xfId="1" applyFont="1" applyFill="1" applyBorder="1" applyAlignment="1">
      <alignment horizontal="center" vertical="top"/>
    </xf>
    <xf numFmtId="44" fontId="2" fillId="4" borderId="2" xfId="0" applyNumberFormat="1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 wrapText="1"/>
    </xf>
    <xf numFmtId="44" fontId="2" fillId="4" borderId="2" xfId="0" applyNumberFormat="1" applyFont="1" applyFill="1" applyBorder="1" applyAlignment="1">
      <alignment horizontal="justify" vertical="top" wrapText="1"/>
    </xf>
    <xf numFmtId="44" fontId="0" fillId="0" borderId="0" xfId="0" applyNumberFormat="1" applyAlignment="1">
      <alignment horizontal="center" vertical="top"/>
    </xf>
    <xf numFmtId="44" fontId="0" fillId="0" borderId="0" xfId="1" applyFont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0" fillId="0" borderId="2" xfId="1" applyNumberFormat="1" applyFont="1" applyBorder="1" applyAlignment="1">
      <alignment horizontal="left" vertical="top"/>
    </xf>
    <xf numFmtId="44" fontId="1" fillId="0" borderId="2" xfId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44" fontId="2" fillId="4" borderId="5" xfId="1" applyFont="1" applyFill="1" applyBorder="1" applyAlignment="1">
      <alignment horizontal="center"/>
    </xf>
    <xf numFmtId="44" fontId="4" fillId="0" borderId="5" xfId="1" applyFont="1" applyBorder="1" applyAlignment="1">
      <alignment vertical="top" wrapText="1"/>
    </xf>
    <xf numFmtId="44" fontId="2" fillId="4" borderId="5" xfId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vertical="top" wrapText="1"/>
    </xf>
    <xf numFmtId="0" fontId="0" fillId="3" borderId="2" xfId="0" applyFill="1" applyBorder="1" applyAlignment="1">
      <alignment horizontal="center" vertical="top"/>
    </xf>
    <xf numFmtId="44" fontId="0" fillId="3" borderId="2" xfId="1" applyFont="1" applyFill="1" applyBorder="1" applyAlignment="1">
      <alignment vertical="top" wrapText="1"/>
    </xf>
    <xf numFmtId="44" fontId="0" fillId="3" borderId="2" xfId="1" applyFont="1" applyFill="1" applyBorder="1" applyAlignment="1">
      <alignment horizontal="right" vertical="top"/>
    </xf>
    <xf numFmtId="44" fontId="0" fillId="3" borderId="2" xfId="0" applyNumberFormat="1" applyFill="1" applyBorder="1" applyAlignment="1">
      <alignment horizontal="center" vertical="top"/>
    </xf>
    <xf numFmtId="44" fontId="0" fillId="3" borderId="2" xfId="1" applyFont="1" applyFill="1" applyBorder="1" applyAlignment="1">
      <alignment horizontal="justify" vertical="top"/>
    </xf>
    <xf numFmtId="0" fontId="20" fillId="0" borderId="17" xfId="0" applyFont="1" applyBorder="1" applyAlignment="1">
      <alignment horizontal="left" vertical="top"/>
    </xf>
    <xf numFmtId="0" fontId="0" fillId="2" borderId="0" xfId="0" applyFill="1" applyAlignment="1">
      <alignment horizontal="justify" vertical="top"/>
    </xf>
    <xf numFmtId="0" fontId="2" fillId="4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top" wrapText="1"/>
    </xf>
    <xf numFmtId="0" fontId="0" fillId="9" borderId="2" xfId="0" applyFill="1" applyBorder="1" applyAlignment="1">
      <alignment vertical="top" wrapText="1"/>
    </xf>
    <xf numFmtId="0" fontId="0" fillId="9" borderId="2" xfId="0" applyFill="1" applyBorder="1" applyAlignment="1">
      <alignment horizontal="center" vertical="top"/>
    </xf>
    <xf numFmtId="44" fontId="0" fillId="9" borderId="2" xfId="1" applyFont="1" applyFill="1" applyBorder="1" applyAlignment="1">
      <alignment vertical="top" wrapText="1"/>
    </xf>
    <xf numFmtId="44" fontId="0" fillId="9" borderId="2" xfId="1" applyFont="1" applyFill="1" applyBorder="1" applyAlignment="1">
      <alignment horizontal="right" vertical="top"/>
    </xf>
    <xf numFmtId="44" fontId="0" fillId="9" borderId="2" xfId="0" applyNumberFormat="1" applyFill="1" applyBorder="1" applyAlignment="1">
      <alignment horizontal="center" vertical="top"/>
    </xf>
    <xf numFmtId="44" fontId="0" fillId="9" borderId="2" xfId="1" applyFont="1" applyFill="1" applyBorder="1" applyAlignment="1">
      <alignment horizontal="justify" vertical="top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4" fontId="2" fillId="4" borderId="4" xfId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top" wrapText="1"/>
    </xf>
    <xf numFmtId="0" fontId="0" fillId="6" borderId="2" xfId="0" applyFill="1" applyBorder="1" applyAlignment="1">
      <alignment vertical="top" wrapText="1"/>
    </xf>
    <xf numFmtId="0" fontId="0" fillId="6" borderId="2" xfId="0" applyFill="1" applyBorder="1" applyAlignment="1">
      <alignment horizontal="center" vertical="top"/>
    </xf>
    <xf numFmtId="44" fontId="0" fillId="6" borderId="2" xfId="1" applyFont="1" applyFill="1" applyBorder="1" applyAlignment="1">
      <alignment vertical="top" wrapText="1"/>
    </xf>
    <xf numFmtId="44" fontId="0" fillId="6" borderId="2" xfId="1" applyFont="1" applyFill="1" applyBorder="1" applyAlignment="1">
      <alignment horizontal="right" vertical="top"/>
    </xf>
    <xf numFmtId="44" fontId="0" fillId="6" borderId="2" xfId="0" applyNumberFormat="1" applyFill="1" applyBorder="1" applyAlignment="1">
      <alignment horizontal="center" vertical="top"/>
    </xf>
    <xf numFmtId="44" fontId="0" fillId="6" borderId="2" xfId="1" applyFont="1" applyFill="1" applyBorder="1" applyAlignment="1">
      <alignment horizontal="justify" vertical="top"/>
    </xf>
    <xf numFmtId="0" fontId="0" fillId="10" borderId="2" xfId="0" applyFill="1" applyBorder="1" applyAlignment="1">
      <alignment horizontal="center" vertical="top" wrapText="1"/>
    </xf>
    <xf numFmtId="0" fontId="0" fillId="10" borderId="2" xfId="0" applyFill="1" applyBorder="1" applyAlignment="1">
      <alignment vertical="top" wrapText="1"/>
    </xf>
    <xf numFmtId="0" fontId="0" fillId="10" borderId="2" xfId="0" applyFill="1" applyBorder="1" applyAlignment="1">
      <alignment horizontal="center" vertical="top"/>
    </xf>
    <xf numFmtId="44" fontId="0" fillId="10" borderId="2" xfId="1" applyFont="1" applyFill="1" applyBorder="1" applyAlignment="1">
      <alignment vertical="top" wrapText="1"/>
    </xf>
    <xf numFmtId="44" fontId="0" fillId="10" borderId="2" xfId="1" applyFont="1" applyFill="1" applyBorder="1" applyAlignment="1">
      <alignment horizontal="right" vertical="top"/>
    </xf>
    <xf numFmtId="44" fontId="0" fillId="10" borderId="2" xfId="0" applyNumberFormat="1" applyFill="1" applyBorder="1" applyAlignment="1">
      <alignment horizontal="center" vertical="top"/>
    </xf>
    <xf numFmtId="44" fontId="0" fillId="10" borderId="2" xfId="1" applyFont="1" applyFill="1" applyBorder="1" applyAlignment="1">
      <alignment horizontal="justify" vertical="top"/>
    </xf>
    <xf numFmtId="44" fontId="0" fillId="6" borderId="2" xfId="1" applyFont="1" applyFill="1" applyBorder="1" applyAlignment="1">
      <alignment horizontal="right" vertical="center"/>
    </xf>
    <xf numFmtId="0" fontId="0" fillId="6" borderId="2" xfId="0" applyFill="1" applyBorder="1" applyAlignment="1">
      <alignment horizontal="center" vertical="center"/>
    </xf>
    <xf numFmtId="44" fontId="0" fillId="6" borderId="2" xfId="0" applyNumberFormat="1" applyFill="1" applyBorder="1" applyAlignment="1">
      <alignment horizontal="center" vertical="center"/>
    </xf>
    <xf numFmtId="44" fontId="0" fillId="6" borderId="2" xfId="1" applyFont="1" applyFill="1" applyBorder="1" applyAlignment="1">
      <alignment horizontal="justify" vertical="center"/>
    </xf>
    <xf numFmtId="0" fontId="0" fillId="42" borderId="2" xfId="0" applyFill="1" applyBorder="1" applyAlignment="1">
      <alignment horizontal="center" vertical="top" wrapText="1"/>
    </xf>
    <xf numFmtId="0" fontId="0" fillId="42" borderId="2" xfId="0" applyFill="1" applyBorder="1" applyAlignment="1">
      <alignment vertical="top" wrapText="1"/>
    </xf>
    <xf numFmtId="0" fontId="0" fillId="42" borderId="2" xfId="0" applyFill="1" applyBorder="1" applyAlignment="1">
      <alignment horizontal="center" vertical="top"/>
    </xf>
    <xf numFmtId="44" fontId="0" fillId="42" borderId="2" xfId="1" applyFont="1" applyFill="1" applyBorder="1" applyAlignment="1">
      <alignment vertical="top" wrapText="1"/>
    </xf>
    <xf numFmtId="44" fontId="0" fillId="42" borderId="2" xfId="1" applyFont="1" applyFill="1" applyBorder="1" applyAlignment="1">
      <alignment horizontal="right" vertical="top"/>
    </xf>
    <xf numFmtId="44" fontId="0" fillId="42" borderId="2" xfId="0" applyNumberFormat="1" applyFill="1" applyBorder="1" applyAlignment="1">
      <alignment horizontal="center" vertical="top"/>
    </xf>
    <xf numFmtId="44" fontId="0" fillId="42" borderId="2" xfId="1" applyFont="1" applyFill="1" applyBorder="1" applyAlignment="1">
      <alignment horizontal="justify" vertical="top"/>
    </xf>
    <xf numFmtId="0" fontId="0" fillId="8" borderId="2" xfId="0" applyFill="1" applyBorder="1" applyAlignment="1">
      <alignment horizontal="center" vertical="top" wrapText="1"/>
    </xf>
    <xf numFmtId="0" fontId="0" fillId="8" borderId="2" xfId="0" applyFill="1" applyBorder="1" applyAlignment="1">
      <alignment vertical="top" wrapText="1"/>
    </xf>
    <xf numFmtId="0" fontId="0" fillId="8" borderId="2" xfId="0" applyFill="1" applyBorder="1" applyAlignment="1">
      <alignment horizontal="center" vertical="top"/>
    </xf>
    <xf numFmtId="44" fontId="0" fillId="8" borderId="2" xfId="1" applyFont="1" applyFill="1" applyBorder="1" applyAlignment="1">
      <alignment vertical="top" wrapText="1"/>
    </xf>
    <xf numFmtId="44" fontId="0" fillId="8" borderId="2" xfId="1" applyFont="1" applyFill="1" applyBorder="1" applyAlignment="1">
      <alignment horizontal="right" vertical="top"/>
    </xf>
    <xf numFmtId="44" fontId="0" fillId="8" borderId="2" xfId="0" applyNumberFormat="1" applyFill="1" applyBorder="1" applyAlignment="1">
      <alignment horizontal="center" vertical="top"/>
    </xf>
    <xf numFmtId="44" fontId="0" fillId="8" borderId="2" xfId="1" applyFont="1" applyFill="1" applyBorder="1" applyAlignment="1">
      <alignment horizontal="justify" vertical="top"/>
    </xf>
    <xf numFmtId="0" fontId="2" fillId="4" borderId="1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vertical="top" wrapText="1"/>
    </xf>
    <xf numFmtId="44" fontId="2" fillId="4" borderId="6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4" fontId="0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8" borderId="2" xfId="0" applyFont="1" applyFill="1" applyBorder="1" applyAlignment="1">
      <alignment horizontal="left" vertical="center"/>
    </xf>
    <xf numFmtId="44" fontId="0" fillId="0" borderId="5" xfId="0" applyNumberFormat="1" applyFont="1" applyBorder="1" applyAlignment="1">
      <alignment horizontal="center" vertical="top" wrapText="1"/>
    </xf>
    <xf numFmtId="0" fontId="0" fillId="9" borderId="2" xfId="0" applyFont="1" applyFill="1" applyBorder="1" applyAlignment="1">
      <alignment horizontal="left" vertical="center"/>
    </xf>
    <xf numFmtId="44" fontId="2" fillId="4" borderId="6" xfId="0" quotePrefix="1" applyNumberFormat="1" applyFont="1" applyFill="1" applyBorder="1" applyAlignment="1">
      <alignment horizontal="center" vertical="top" wrapText="1"/>
    </xf>
    <xf numFmtId="44" fontId="2" fillId="4" borderId="3" xfId="0" applyNumberFormat="1" applyFont="1" applyFill="1" applyBorder="1" applyAlignment="1">
      <alignment horizontal="center" vertical="top" wrapText="1"/>
    </xf>
    <xf numFmtId="0" fontId="0" fillId="10" borderId="2" xfId="0" applyFont="1" applyFill="1" applyBorder="1" applyAlignment="1">
      <alignment horizontal="left" vertical="center"/>
    </xf>
    <xf numFmtId="0" fontId="0" fillId="42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4" fontId="2" fillId="4" borderId="7" xfId="1" applyFont="1" applyFill="1" applyBorder="1" applyAlignment="1">
      <alignment horizontal="center" vertical="top"/>
    </xf>
    <xf numFmtId="44" fontId="2" fillId="4" borderId="1" xfId="1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1" builtinId="4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EC7D6A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2</xdr:col>
      <xdr:colOff>447675</xdr:colOff>
      <xdr:row>2</xdr:row>
      <xdr:rowOff>115809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33350"/>
          <a:ext cx="1314450" cy="782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showGridLines="0" tabSelected="1" workbookViewId="0">
      <pane ySplit="5" topLeftCell="A6" activePane="bottomLeft" state="frozen"/>
      <selection pane="bottomLeft" activeCell="J32" sqref="J32"/>
    </sheetView>
  </sheetViews>
  <sheetFormatPr defaultRowHeight="15" x14ac:dyDescent="0.25"/>
  <cols>
    <col min="1" max="1" width="11.85546875" style="2" customWidth="1"/>
    <col min="2" max="2" width="4.85546875" style="4" customWidth="1"/>
    <col min="3" max="3" width="16.28515625" style="2" customWidth="1"/>
    <col min="4" max="4" width="6.7109375" style="4" customWidth="1"/>
    <col min="5" max="5" width="41.28515625" style="5" customWidth="1"/>
    <col min="6" max="8" width="4.7109375" style="4" customWidth="1"/>
    <col min="9" max="11" width="12.85546875" style="6" customWidth="1"/>
    <col min="12" max="12" width="5.5703125" style="13" customWidth="1"/>
    <col min="13" max="13" width="13.7109375" style="13" customWidth="1"/>
    <col min="14" max="16" width="3.85546875" style="4" customWidth="1"/>
    <col min="17" max="18" width="14" style="4" customWidth="1"/>
    <col min="19" max="19" width="14" style="15" customWidth="1"/>
    <col min="20" max="20" width="15.7109375" style="2" customWidth="1"/>
    <col min="21" max="21" width="14" style="2" customWidth="1"/>
    <col min="22" max="16384" width="9.140625" style="2"/>
  </cols>
  <sheetData>
    <row r="1" spans="1:35" ht="31.5" customHeight="1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31.5" customHeight="1" x14ac:dyDescent="0.25">
      <c r="A2" s="129" t="s">
        <v>59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31.5" customHeight="1" x14ac:dyDescent="0.25">
      <c r="D3" s="129" t="s">
        <v>72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spans="1:35" ht="26.25" customHeight="1" x14ac:dyDescent="0.25">
      <c r="A4" s="130" t="s">
        <v>77</v>
      </c>
      <c r="B4" s="130"/>
      <c r="C4" s="130"/>
      <c r="D4" s="130"/>
      <c r="L4" s="123" t="s">
        <v>1</v>
      </c>
      <c r="M4" s="123"/>
      <c r="N4" s="123" t="s">
        <v>2</v>
      </c>
      <c r="O4" s="123"/>
      <c r="P4" s="123"/>
      <c r="Q4" s="123"/>
      <c r="R4" s="123"/>
      <c r="S4" s="123"/>
    </row>
    <row r="5" spans="1:35" s="7" customFormat="1" ht="22.5" customHeight="1" x14ac:dyDescent="0.25">
      <c r="A5" s="59" t="s">
        <v>3</v>
      </c>
      <c r="B5" s="51" t="s">
        <v>4</v>
      </c>
      <c r="C5" s="51" t="s">
        <v>5</v>
      </c>
      <c r="D5" s="51" t="s">
        <v>6</v>
      </c>
      <c r="E5" s="60" t="s">
        <v>7</v>
      </c>
      <c r="F5" s="61" t="s">
        <v>8</v>
      </c>
      <c r="G5" s="51" t="s">
        <v>9</v>
      </c>
      <c r="H5" s="51" t="s">
        <v>10</v>
      </c>
      <c r="I5" s="62" t="s">
        <v>11</v>
      </c>
      <c r="J5" s="62" t="s">
        <v>12</v>
      </c>
      <c r="K5" s="8" t="s">
        <v>13</v>
      </c>
      <c r="L5" s="63" t="s">
        <v>14</v>
      </c>
      <c r="M5" s="63" t="s">
        <v>15</v>
      </c>
      <c r="N5" s="63" t="s">
        <v>16</v>
      </c>
      <c r="O5" s="63" t="s">
        <v>17</v>
      </c>
      <c r="P5" s="63" t="s">
        <v>18</v>
      </c>
      <c r="Q5" s="63" t="s">
        <v>19</v>
      </c>
      <c r="R5" s="63" t="s">
        <v>20</v>
      </c>
      <c r="S5" s="64" t="s">
        <v>21</v>
      </c>
      <c r="T5" s="28" t="s">
        <v>22</v>
      </c>
    </row>
    <row r="6" spans="1:35" s="19" customFormat="1" ht="18" customHeight="1" x14ac:dyDescent="0.25">
      <c r="A6" s="67" t="s">
        <v>62</v>
      </c>
      <c r="B6" s="67">
        <v>1</v>
      </c>
      <c r="C6" s="67"/>
      <c r="D6" s="67">
        <v>62355</v>
      </c>
      <c r="E6" s="68" t="s">
        <v>48</v>
      </c>
      <c r="F6" s="67" t="s">
        <v>29</v>
      </c>
      <c r="G6" s="67">
        <v>18</v>
      </c>
      <c r="H6" s="69"/>
      <c r="I6" s="70">
        <v>775.98</v>
      </c>
      <c r="J6" s="81">
        <f t="shared" ref="J6" si="0">I6*G6</f>
        <v>13967.64</v>
      </c>
      <c r="K6" s="81">
        <f>I6*H6</f>
        <v>0</v>
      </c>
      <c r="L6" s="82">
        <v>0</v>
      </c>
      <c r="M6" s="83">
        <f t="shared" ref="M6" si="1">L6*I6</f>
        <v>0</v>
      </c>
      <c r="N6" s="82"/>
      <c r="O6" s="82"/>
      <c r="P6" s="82"/>
      <c r="Q6" s="83">
        <f t="shared" ref="Q6" si="2">N6*I6</f>
        <v>0</v>
      </c>
      <c r="R6" s="83">
        <f t="shared" ref="R6" si="3">O6*I6</f>
        <v>0</v>
      </c>
      <c r="S6" s="84">
        <f t="shared" ref="S6" si="4">P6*I6</f>
        <v>0</v>
      </c>
      <c r="T6" s="82" t="s">
        <v>57</v>
      </c>
    </row>
    <row r="7" spans="1:35" s="19" customFormat="1" ht="18" customHeight="1" x14ac:dyDescent="0.25">
      <c r="A7" s="67" t="s">
        <v>62</v>
      </c>
      <c r="B7" s="67">
        <v>9</v>
      </c>
      <c r="C7" s="67"/>
      <c r="D7" s="67">
        <v>71151</v>
      </c>
      <c r="E7" s="68" t="s">
        <v>25</v>
      </c>
      <c r="F7" s="67" t="s">
        <v>29</v>
      </c>
      <c r="G7" s="67">
        <v>13</v>
      </c>
      <c r="H7" s="69"/>
      <c r="I7" s="70">
        <v>169.4</v>
      </c>
      <c r="J7" s="71">
        <f t="shared" ref="J7:J18" si="5">I7*G7</f>
        <v>2202.2000000000003</v>
      </c>
      <c r="K7" s="71">
        <f t="shared" ref="K7:K18" si="6">I7*H7</f>
        <v>0</v>
      </c>
      <c r="L7" s="69">
        <v>0</v>
      </c>
      <c r="M7" s="72">
        <f t="shared" ref="M7:M18" si="7">L7*I7</f>
        <v>0</v>
      </c>
      <c r="N7" s="69"/>
      <c r="O7" s="69"/>
      <c r="P7" s="69"/>
      <c r="Q7" s="72">
        <f t="shared" ref="Q7:Q18" si="8">N7*I7</f>
        <v>0</v>
      </c>
      <c r="R7" s="72">
        <f t="shared" ref="R7:R18" si="9">O7*I7</f>
        <v>0</v>
      </c>
      <c r="S7" s="73">
        <f t="shared" ref="S7:S18" si="10">P7*I7</f>
        <v>0</v>
      </c>
      <c r="T7" s="69" t="s">
        <v>23</v>
      </c>
    </row>
    <row r="8" spans="1:35" s="19" customFormat="1" ht="18" customHeight="1" x14ac:dyDescent="0.25">
      <c r="A8" s="42" t="s">
        <v>61</v>
      </c>
      <c r="B8" s="42">
        <v>41</v>
      </c>
      <c r="C8" s="42"/>
      <c r="D8" s="42">
        <v>69497</v>
      </c>
      <c r="E8" s="43" t="s">
        <v>49</v>
      </c>
      <c r="F8" s="42" t="s">
        <v>29</v>
      </c>
      <c r="G8" s="42">
        <v>4</v>
      </c>
      <c r="H8" s="44"/>
      <c r="I8" s="45">
        <v>0</v>
      </c>
      <c r="J8" s="46">
        <f t="shared" si="5"/>
        <v>0</v>
      </c>
      <c r="K8" s="46">
        <f t="shared" si="6"/>
        <v>0</v>
      </c>
      <c r="L8" s="44">
        <v>0</v>
      </c>
      <c r="M8" s="47">
        <f t="shared" si="7"/>
        <v>0</v>
      </c>
      <c r="N8" s="44"/>
      <c r="O8" s="44"/>
      <c r="P8" s="44"/>
      <c r="Q8" s="47">
        <f t="shared" si="8"/>
        <v>0</v>
      </c>
      <c r="R8" s="47">
        <f t="shared" si="9"/>
        <v>0</v>
      </c>
      <c r="S8" s="48">
        <f t="shared" si="10"/>
        <v>0</v>
      </c>
      <c r="T8" s="44" t="s">
        <v>23</v>
      </c>
    </row>
    <row r="9" spans="1:35" s="19" customFormat="1" ht="18" customHeight="1" x14ac:dyDescent="0.25">
      <c r="A9" s="74" t="s">
        <v>62</v>
      </c>
      <c r="B9" s="74">
        <v>28</v>
      </c>
      <c r="C9" s="74" t="s">
        <v>66</v>
      </c>
      <c r="D9" s="74">
        <v>129159</v>
      </c>
      <c r="E9" s="75" t="s">
        <v>50</v>
      </c>
      <c r="F9" s="74" t="s">
        <v>29</v>
      </c>
      <c r="G9" s="74">
        <v>1</v>
      </c>
      <c r="H9" s="76">
        <v>1</v>
      </c>
      <c r="I9" s="77">
        <v>349.71</v>
      </c>
      <c r="J9" s="78">
        <f t="shared" si="5"/>
        <v>349.71</v>
      </c>
      <c r="K9" s="78">
        <f t="shared" si="6"/>
        <v>349.71</v>
      </c>
      <c r="L9" s="76">
        <v>0</v>
      </c>
      <c r="M9" s="79">
        <f t="shared" si="7"/>
        <v>0</v>
      </c>
      <c r="N9" s="76">
        <v>1</v>
      </c>
      <c r="O9" s="76"/>
      <c r="P9" s="76"/>
      <c r="Q9" s="79">
        <f t="shared" si="8"/>
        <v>349.71</v>
      </c>
      <c r="R9" s="79">
        <f t="shared" si="9"/>
        <v>0</v>
      </c>
      <c r="S9" s="80">
        <f t="shared" si="10"/>
        <v>0</v>
      </c>
      <c r="T9" s="76" t="s">
        <v>26</v>
      </c>
    </row>
    <row r="10" spans="1:35" s="19" customFormat="1" ht="18" customHeight="1" x14ac:dyDescent="0.25">
      <c r="A10" s="67" t="s">
        <v>62</v>
      </c>
      <c r="B10" s="67">
        <v>30</v>
      </c>
      <c r="C10" s="67"/>
      <c r="D10" s="67">
        <v>123305</v>
      </c>
      <c r="E10" s="68" t="s">
        <v>51</v>
      </c>
      <c r="F10" s="67" t="s">
        <v>29</v>
      </c>
      <c r="G10" s="67">
        <v>4</v>
      </c>
      <c r="H10" s="69">
        <v>0</v>
      </c>
      <c r="I10" s="70">
        <v>2890</v>
      </c>
      <c r="J10" s="71">
        <f t="shared" si="5"/>
        <v>11560</v>
      </c>
      <c r="K10" s="71">
        <f t="shared" si="6"/>
        <v>0</v>
      </c>
      <c r="L10" s="69">
        <v>0</v>
      </c>
      <c r="M10" s="72">
        <f t="shared" si="7"/>
        <v>0</v>
      </c>
      <c r="N10" s="69"/>
      <c r="O10" s="69"/>
      <c r="P10" s="69"/>
      <c r="Q10" s="72">
        <f t="shared" si="8"/>
        <v>0</v>
      </c>
      <c r="R10" s="72">
        <f t="shared" si="9"/>
        <v>0</v>
      </c>
      <c r="S10" s="73">
        <f t="shared" si="10"/>
        <v>0</v>
      </c>
      <c r="T10" s="69" t="s">
        <v>23</v>
      </c>
    </row>
    <row r="11" spans="1:35" s="19" customFormat="1" ht="18" customHeight="1" x14ac:dyDescent="0.25">
      <c r="A11" s="67" t="s">
        <v>61</v>
      </c>
      <c r="B11" s="67">
        <v>50</v>
      </c>
      <c r="C11" s="67"/>
      <c r="D11" s="67">
        <v>16881</v>
      </c>
      <c r="E11" s="68" t="s">
        <v>52</v>
      </c>
      <c r="F11" s="67" t="s">
        <v>29</v>
      </c>
      <c r="G11" s="67">
        <v>1</v>
      </c>
      <c r="H11" s="69"/>
      <c r="I11" s="70">
        <v>579.99</v>
      </c>
      <c r="J11" s="71">
        <f t="shared" si="5"/>
        <v>579.99</v>
      </c>
      <c r="K11" s="71">
        <f t="shared" si="6"/>
        <v>0</v>
      </c>
      <c r="L11" s="69">
        <v>0</v>
      </c>
      <c r="M11" s="72">
        <f t="shared" si="7"/>
        <v>0</v>
      </c>
      <c r="N11" s="69"/>
      <c r="O11" s="69"/>
      <c r="P11" s="69"/>
      <c r="Q11" s="72">
        <f t="shared" si="8"/>
        <v>0</v>
      </c>
      <c r="R11" s="72">
        <f t="shared" si="9"/>
        <v>0</v>
      </c>
      <c r="S11" s="73">
        <f t="shared" si="10"/>
        <v>0</v>
      </c>
      <c r="T11" s="69" t="s">
        <v>24</v>
      </c>
    </row>
    <row r="12" spans="1:35" s="19" customFormat="1" ht="18" customHeight="1" x14ac:dyDescent="0.25">
      <c r="A12" s="85" t="s">
        <v>62</v>
      </c>
      <c r="B12" s="85">
        <v>31</v>
      </c>
      <c r="C12" s="85" t="s">
        <v>65</v>
      </c>
      <c r="D12" s="85">
        <v>44544</v>
      </c>
      <c r="E12" s="86" t="s">
        <v>53</v>
      </c>
      <c r="F12" s="85" t="s">
        <v>29</v>
      </c>
      <c r="G12" s="85">
        <v>1</v>
      </c>
      <c r="H12" s="87">
        <v>1</v>
      </c>
      <c r="I12" s="88">
        <v>1194.97</v>
      </c>
      <c r="J12" s="89">
        <f t="shared" si="5"/>
        <v>1194.97</v>
      </c>
      <c r="K12" s="89">
        <f t="shared" si="6"/>
        <v>1194.97</v>
      </c>
      <c r="L12" s="87">
        <v>0</v>
      </c>
      <c r="M12" s="90">
        <f t="shared" si="7"/>
        <v>0</v>
      </c>
      <c r="N12" s="87">
        <v>1</v>
      </c>
      <c r="O12" s="87"/>
      <c r="P12" s="87"/>
      <c r="Q12" s="90">
        <f t="shared" si="8"/>
        <v>1194.97</v>
      </c>
      <c r="R12" s="90">
        <f t="shared" si="9"/>
        <v>0</v>
      </c>
      <c r="S12" s="91">
        <f t="shared" si="10"/>
        <v>0</v>
      </c>
      <c r="T12" s="87" t="s">
        <v>24</v>
      </c>
    </row>
    <row r="13" spans="1:35" s="19" customFormat="1" ht="18" customHeight="1" x14ac:dyDescent="0.25">
      <c r="A13" s="42" t="s">
        <v>62</v>
      </c>
      <c r="B13" s="42">
        <v>34</v>
      </c>
      <c r="C13" s="42" t="s">
        <v>60</v>
      </c>
      <c r="D13" s="42">
        <v>126659</v>
      </c>
      <c r="E13" s="43" t="s">
        <v>54</v>
      </c>
      <c r="F13" s="42" t="s">
        <v>29</v>
      </c>
      <c r="G13" s="42">
        <v>1</v>
      </c>
      <c r="H13" s="44"/>
      <c r="I13" s="45">
        <v>0</v>
      </c>
      <c r="J13" s="46">
        <f t="shared" si="5"/>
        <v>0</v>
      </c>
      <c r="K13" s="46">
        <f t="shared" si="6"/>
        <v>0</v>
      </c>
      <c r="L13" s="44">
        <v>0</v>
      </c>
      <c r="M13" s="47">
        <f t="shared" si="7"/>
        <v>0</v>
      </c>
      <c r="N13" s="44"/>
      <c r="O13" s="44"/>
      <c r="P13" s="44"/>
      <c r="Q13" s="47">
        <f t="shared" si="8"/>
        <v>0</v>
      </c>
      <c r="R13" s="47">
        <f t="shared" si="9"/>
        <v>0</v>
      </c>
      <c r="S13" s="48">
        <f t="shared" si="10"/>
        <v>0</v>
      </c>
      <c r="T13" s="44" t="s">
        <v>24</v>
      </c>
    </row>
    <row r="14" spans="1:35" s="19" customFormat="1" ht="18" customHeight="1" x14ac:dyDescent="0.25">
      <c r="A14" s="67" t="s">
        <v>62</v>
      </c>
      <c r="B14" s="67">
        <v>35</v>
      </c>
      <c r="C14" s="67"/>
      <c r="D14" s="67">
        <v>129584</v>
      </c>
      <c r="E14" s="68" t="s">
        <v>55</v>
      </c>
      <c r="F14" s="67" t="s">
        <v>29</v>
      </c>
      <c r="G14" s="67">
        <v>5</v>
      </c>
      <c r="H14" s="69"/>
      <c r="I14" s="70">
        <v>88</v>
      </c>
      <c r="J14" s="71">
        <f t="shared" si="5"/>
        <v>440</v>
      </c>
      <c r="K14" s="71">
        <f t="shared" si="6"/>
        <v>0</v>
      </c>
      <c r="L14" s="69">
        <v>0</v>
      </c>
      <c r="M14" s="72">
        <f t="shared" si="7"/>
        <v>0</v>
      </c>
      <c r="N14" s="69"/>
      <c r="O14" s="69"/>
      <c r="P14" s="69"/>
      <c r="Q14" s="72">
        <f t="shared" si="8"/>
        <v>0</v>
      </c>
      <c r="R14" s="72">
        <f t="shared" si="9"/>
        <v>0</v>
      </c>
      <c r="S14" s="73">
        <f t="shared" si="10"/>
        <v>0</v>
      </c>
      <c r="T14" s="69" t="s">
        <v>41</v>
      </c>
    </row>
    <row r="15" spans="1:35" s="19" customFormat="1" ht="18" customHeight="1" x14ac:dyDescent="0.25">
      <c r="A15" s="67" t="s">
        <v>61</v>
      </c>
      <c r="B15" s="67">
        <v>60</v>
      </c>
      <c r="C15" s="67" t="s">
        <v>60</v>
      </c>
      <c r="D15" s="67">
        <v>48964</v>
      </c>
      <c r="E15" s="68" t="s">
        <v>56</v>
      </c>
      <c r="F15" s="67" t="s">
        <v>29</v>
      </c>
      <c r="G15" s="67">
        <v>1</v>
      </c>
      <c r="H15" s="69"/>
      <c r="I15" s="70">
        <v>4805.92</v>
      </c>
      <c r="J15" s="71">
        <f t="shared" si="5"/>
        <v>4805.92</v>
      </c>
      <c r="K15" s="71">
        <f t="shared" si="6"/>
        <v>0</v>
      </c>
      <c r="L15" s="69">
        <v>0</v>
      </c>
      <c r="M15" s="72">
        <f t="shared" si="7"/>
        <v>0</v>
      </c>
      <c r="N15" s="69"/>
      <c r="O15" s="69"/>
      <c r="P15" s="69"/>
      <c r="Q15" s="72">
        <f t="shared" si="8"/>
        <v>0</v>
      </c>
      <c r="R15" s="72">
        <f t="shared" si="9"/>
        <v>0</v>
      </c>
      <c r="S15" s="73">
        <f t="shared" si="10"/>
        <v>0</v>
      </c>
      <c r="T15" s="69" t="s">
        <v>24</v>
      </c>
    </row>
    <row r="16" spans="1:35" s="50" customFormat="1" ht="18" customHeight="1" x14ac:dyDescent="0.25">
      <c r="A16" s="92" t="s">
        <v>63</v>
      </c>
      <c r="B16" s="92">
        <v>97</v>
      </c>
      <c r="C16" s="92"/>
      <c r="D16" s="92">
        <v>43229</v>
      </c>
      <c r="E16" s="93" t="s">
        <v>27</v>
      </c>
      <c r="F16" s="92" t="s">
        <v>29</v>
      </c>
      <c r="G16" s="92">
        <v>3</v>
      </c>
      <c r="H16" s="94">
        <v>0</v>
      </c>
      <c r="I16" s="95">
        <v>1520</v>
      </c>
      <c r="J16" s="96">
        <f t="shared" si="5"/>
        <v>4560</v>
      </c>
      <c r="K16" s="96">
        <f t="shared" si="6"/>
        <v>0</v>
      </c>
      <c r="L16" s="94">
        <v>0</v>
      </c>
      <c r="M16" s="97">
        <f t="shared" si="7"/>
        <v>0</v>
      </c>
      <c r="N16" s="94"/>
      <c r="O16" s="94"/>
      <c r="P16" s="94"/>
      <c r="Q16" s="97">
        <f t="shared" si="8"/>
        <v>0</v>
      </c>
      <c r="R16" s="97">
        <f t="shared" si="9"/>
        <v>0</v>
      </c>
      <c r="S16" s="98">
        <f t="shared" si="10"/>
        <v>0</v>
      </c>
      <c r="T16" s="94" t="s">
        <v>58</v>
      </c>
    </row>
    <row r="17" spans="1:23" s="50" customFormat="1" ht="18" customHeight="1" x14ac:dyDescent="0.25">
      <c r="A17" s="52" t="s">
        <v>63</v>
      </c>
      <c r="B17" s="52">
        <v>97</v>
      </c>
      <c r="C17" s="52" t="s">
        <v>74</v>
      </c>
      <c r="D17" s="52">
        <v>43229</v>
      </c>
      <c r="E17" s="53" t="s">
        <v>27</v>
      </c>
      <c r="F17" s="52" t="s">
        <v>29</v>
      </c>
      <c r="G17" s="52">
        <v>0</v>
      </c>
      <c r="H17" s="54">
        <v>2</v>
      </c>
      <c r="I17" s="55">
        <v>1520</v>
      </c>
      <c r="J17" s="56">
        <f t="shared" ref="J17" si="11">I17*G17</f>
        <v>0</v>
      </c>
      <c r="K17" s="56">
        <f t="shared" ref="K17" si="12">I17*H17</f>
        <v>3040</v>
      </c>
      <c r="L17" s="54">
        <v>0</v>
      </c>
      <c r="M17" s="57">
        <f t="shared" ref="M17" si="13">L17*I17</f>
        <v>0</v>
      </c>
      <c r="N17" s="54"/>
      <c r="O17" s="54"/>
      <c r="P17" s="54"/>
      <c r="Q17" s="57">
        <f t="shared" ref="Q17" si="14">N17*I17</f>
        <v>0</v>
      </c>
      <c r="R17" s="57">
        <f t="shared" ref="R17" si="15">O17*I17</f>
        <v>0</v>
      </c>
      <c r="S17" s="58">
        <f t="shared" ref="S17" si="16">P17*I17</f>
        <v>0</v>
      </c>
      <c r="T17" s="54" t="s">
        <v>58</v>
      </c>
    </row>
    <row r="18" spans="1:23" s="19" customFormat="1" ht="18" customHeight="1" x14ac:dyDescent="0.25">
      <c r="A18" s="74" t="s">
        <v>62</v>
      </c>
      <c r="B18" s="74">
        <v>59</v>
      </c>
      <c r="C18" s="74" t="s">
        <v>65</v>
      </c>
      <c r="D18" s="74">
        <v>57524</v>
      </c>
      <c r="E18" s="75" t="s">
        <v>28</v>
      </c>
      <c r="F18" s="74" t="s">
        <v>29</v>
      </c>
      <c r="G18" s="74">
        <v>1</v>
      </c>
      <c r="H18" s="76">
        <v>1</v>
      </c>
      <c r="I18" s="77">
        <v>2234.9699999999998</v>
      </c>
      <c r="J18" s="78">
        <f t="shared" si="5"/>
        <v>2234.9699999999998</v>
      </c>
      <c r="K18" s="78">
        <f t="shared" si="6"/>
        <v>2234.9699999999998</v>
      </c>
      <c r="L18" s="76">
        <v>0</v>
      </c>
      <c r="M18" s="79">
        <f t="shared" si="7"/>
        <v>0</v>
      </c>
      <c r="N18" s="76">
        <v>1</v>
      </c>
      <c r="O18" s="76"/>
      <c r="P18" s="76"/>
      <c r="Q18" s="79">
        <f t="shared" si="8"/>
        <v>2234.9699999999998</v>
      </c>
      <c r="R18" s="79">
        <f t="shared" si="9"/>
        <v>0</v>
      </c>
      <c r="S18" s="80">
        <f t="shared" si="10"/>
        <v>0</v>
      </c>
      <c r="T18" s="76" t="s">
        <v>24</v>
      </c>
    </row>
    <row r="19" spans="1:23" s="7" customFormat="1" ht="18" customHeight="1" x14ac:dyDescent="0.25">
      <c r="A19" s="123" t="s">
        <v>30</v>
      </c>
      <c r="B19" s="123"/>
      <c r="C19" s="123"/>
      <c r="D19" s="123"/>
      <c r="E19" s="123"/>
      <c r="F19" s="123"/>
      <c r="G19" s="123"/>
      <c r="H19" s="123"/>
      <c r="I19" s="123"/>
      <c r="J19" s="8">
        <f>SUM(J6:J18)</f>
        <v>41895.4</v>
      </c>
      <c r="K19" s="8">
        <f>SUM(K6:K18)</f>
        <v>6819.65</v>
      </c>
      <c r="L19" s="9"/>
      <c r="M19" s="10">
        <f>SUM(M6:M18)</f>
        <v>0</v>
      </c>
      <c r="N19" s="11"/>
      <c r="O19" s="11"/>
      <c r="P19" s="11"/>
      <c r="Q19" s="10">
        <f>SUM(Q6:Q18)</f>
        <v>3779.6499999999996</v>
      </c>
      <c r="R19" s="10">
        <f>SUM(R14:R18)</f>
        <v>0</v>
      </c>
      <c r="S19" s="12">
        <f>SUM(S14:S18)</f>
        <v>0</v>
      </c>
    </row>
    <row r="20" spans="1:23" x14ac:dyDescent="0.25">
      <c r="A20" s="49"/>
      <c r="M20" s="14"/>
    </row>
    <row r="22" spans="1:23" x14ac:dyDescent="0.25">
      <c r="I22" s="124" t="s">
        <v>67</v>
      </c>
      <c r="J22" s="101"/>
      <c r="K22" s="101"/>
      <c r="L22" s="101"/>
      <c r="M22" s="125"/>
      <c r="Q22" s="16"/>
      <c r="R22" s="16"/>
      <c r="S22" s="16"/>
      <c r="T22" s="17"/>
      <c r="U22" s="18"/>
      <c r="V22" s="19"/>
      <c r="W22" s="19"/>
    </row>
    <row r="23" spans="1:23" x14ac:dyDescent="0.25">
      <c r="A23" s="123" t="s">
        <v>31</v>
      </c>
      <c r="B23" s="123"/>
      <c r="C23" s="123"/>
      <c r="D23" s="123"/>
      <c r="E23" s="123"/>
      <c r="I23" s="39"/>
      <c r="J23" s="20"/>
      <c r="K23" s="101" t="s">
        <v>32</v>
      </c>
      <c r="L23" s="101"/>
      <c r="M23" s="21" t="s">
        <v>13</v>
      </c>
      <c r="Q23" s="126" t="s">
        <v>68</v>
      </c>
      <c r="R23" s="127"/>
      <c r="S23" s="127"/>
      <c r="T23" s="127"/>
      <c r="U23" s="127"/>
    </row>
    <row r="24" spans="1:23" ht="15" customHeight="1" x14ac:dyDescent="0.25">
      <c r="A24" s="120" t="s">
        <v>71</v>
      </c>
      <c r="B24" s="120"/>
      <c r="C24" s="120"/>
      <c r="D24" s="120"/>
      <c r="E24" s="120"/>
      <c r="I24" s="118" t="s">
        <v>33</v>
      </c>
      <c r="J24" s="118"/>
      <c r="K24" s="111">
        <f>J19</f>
        <v>41895.4</v>
      </c>
      <c r="L24" s="108"/>
      <c r="M24" s="22">
        <f>K19</f>
        <v>6819.65</v>
      </c>
      <c r="Q24" s="23" t="s">
        <v>34</v>
      </c>
      <c r="R24" s="24" t="s">
        <v>1</v>
      </c>
      <c r="S24" s="24" t="s">
        <v>35</v>
      </c>
      <c r="T24" s="24" t="s">
        <v>36</v>
      </c>
      <c r="U24" s="24" t="s">
        <v>37</v>
      </c>
    </row>
    <row r="25" spans="1:23" ht="15" customHeight="1" x14ac:dyDescent="0.25">
      <c r="A25" s="121" t="s">
        <v>38</v>
      </c>
      <c r="B25" s="121"/>
      <c r="C25" s="121"/>
      <c r="D25" s="121"/>
      <c r="E25" s="121"/>
      <c r="I25" s="118" t="s">
        <v>39</v>
      </c>
      <c r="J25" s="118"/>
      <c r="K25" s="111">
        <f>M19</f>
        <v>0</v>
      </c>
      <c r="L25" s="108"/>
      <c r="M25" s="22">
        <v>0</v>
      </c>
      <c r="Q25" s="23" t="s">
        <v>23</v>
      </c>
      <c r="R25" s="25">
        <f>SUMIF(T$6:T$18,Q25,M$6:M$18)</f>
        <v>0</v>
      </c>
      <c r="S25" s="25">
        <f>SUMIF(T$6:T$18,Q25,Q$6:Q$18)</f>
        <v>0</v>
      </c>
      <c r="T25" s="25">
        <f>SUMIF(T$6:T$18,Q25,R$6:R$18)</f>
        <v>0</v>
      </c>
      <c r="U25" s="25">
        <f>SUMIF(T$6:T$18,Q25,S$6:S$18)</f>
        <v>0</v>
      </c>
    </row>
    <row r="26" spans="1:23" ht="15" customHeight="1" x14ac:dyDescent="0.25">
      <c r="A26" s="122" t="s">
        <v>70</v>
      </c>
      <c r="B26" s="122"/>
      <c r="C26" s="122"/>
      <c r="D26" s="122"/>
      <c r="E26" s="122"/>
      <c r="I26" s="118" t="s">
        <v>40</v>
      </c>
      <c r="J26" s="118"/>
      <c r="K26" s="111">
        <f>Q19</f>
        <v>3779.6499999999996</v>
      </c>
      <c r="L26" s="108"/>
      <c r="M26" s="22">
        <f>Q19</f>
        <v>3779.6499999999996</v>
      </c>
      <c r="Q26" s="26" t="s">
        <v>24</v>
      </c>
      <c r="R26" s="25">
        <f>SUMIF(T$6:T$18,Q26,M$6:M$18)</f>
        <v>0</v>
      </c>
      <c r="S26" s="25">
        <f>SUMIF(T$6:T$18,Q26,Q$6:Q$18)</f>
        <v>3429.9399999999996</v>
      </c>
      <c r="T26" s="25">
        <f>SUMIF(T$6:T$18,Q26,R$6:R$18)</f>
        <v>0</v>
      </c>
      <c r="U26" s="25">
        <f>SUMIF(T$6:T$18,Q26,S$6:S$18)</f>
        <v>0</v>
      </c>
    </row>
    <row r="27" spans="1:23" ht="15" customHeight="1" x14ac:dyDescent="0.25">
      <c r="A27" s="117" t="s">
        <v>69</v>
      </c>
      <c r="B27" s="117"/>
      <c r="C27" s="117"/>
      <c r="D27" s="117"/>
      <c r="E27" s="117"/>
      <c r="I27" s="40" t="s">
        <v>36</v>
      </c>
      <c r="J27" s="27"/>
      <c r="K27" s="111">
        <f>R19</f>
        <v>0</v>
      </c>
      <c r="L27" s="108"/>
      <c r="M27" s="22">
        <v>0</v>
      </c>
      <c r="Q27" s="26" t="s">
        <v>41</v>
      </c>
      <c r="R27" s="25">
        <f>SUMIF(T$6:T$18,Q27,M$6:M$18)</f>
        <v>0</v>
      </c>
      <c r="S27" s="25">
        <f>SUMIF(T$6:T$18,Q27,Q$6:Q$18)</f>
        <v>0</v>
      </c>
      <c r="T27" s="25">
        <f>SUMIF(T$6:T$18,Q27,R$6:R$18)</f>
        <v>0</v>
      </c>
      <c r="U27" s="25">
        <f>SUMIF(T$6:T$18,Q27,S$6:S$18)</f>
        <v>0</v>
      </c>
    </row>
    <row r="28" spans="1:23" ht="15" customHeight="1" x14ac:dyDescent="0.25">
      <c r="A28" s="119" t="s">
        <v>42</v>
      </c>
      <c r="B28" s="119"/>
      <c r="C28" s="119"/>
      <c r="D28" s="119"/>
      <c r="E28" s="119"/>
      <c r="I28" s="40" t="s">
        <v>37</v>
      </c>
      <c r="J28" s="27"/>
      <c r="K28" s="111">
        <f>S19</f>
        <v>0</v>
      </c>
      <c r="L28" s="108"/>
      <c r="M28" s="22">
        <v>0</v>
      </c>
      <c r="Q28" s="26" t="s">
        <v>26</v>
      </c>
      <c r="R28" s="25">
        <f>SUMIF(T$6:T$18,Q28,M$6:M$18)</f>
        <v>0</v>
      </c>
      <c r="S28" s="25">
        <f>SUMIF(T$6:T$18,Q28,Q$6:Q$18)</f>
        <v>349.71</v>
      </c>
      <c r="T28" s="25">
        <f>SUMIF(T$6:T$18,Q28,R$6:R$18)</f>
        <v>0</v>
      </c>
      <c r="U28" s="25">
        <f>SUMIF(T$6:T$18,Q28,S$6:S$18)</f>
        <v>0</v>
      </c>
    </row>
    <row r="29" spans="1:23" ht="15" customHeight="1" x14ac:dyDescent="0.25">
      <c r="A29" s="110" t="s">
        <v>43</v>
      </c>
      <c r="B29" s="110"/>
      <c r="C29" s="110"/>
      <c r="D29" s="110"/>
      <c r="E29" s="110"/>
      <c r="I29" s="41" t="s">
        <v>45</v>
      </c>
      <c r="J29" s="30"/>
      <c r="K29" s="113">
        <f>SUM(K25:L28)</f>
        <v>3779.6499999999996</v>
      </c>
      <c r="L29" s="114"/>
      <c r="M29" s="31">
        <f>SUM(M25:M28)</f>
        <v>3779.6499999999996</v>
      </c>
      <c r="Q29" s="28" t="s">
        <v>30</v>
      </c>
      <c r="R29" s="29">
        <f>SUM(R25:R28)</f>
        <v>0</v>
      </c>
      <c r="S29" s="29">
        <f>SUM(S25:S28)</f>
        <v>3779.6499999999996</v>
      </c>
      <c r="T29" s="29">
        <f>SUM(T25:T28)</f>
        <v>0</v>
      </c>
      <c r="U29" s="29">
        <f>SUM(U25:U28)</f>
        <v>0</v>
      </c>
      <c r="V29" s="19"/>
      <c r="W29" s="19"/>
    </row>
    <row r="30" spans="1:23" ht="15" customHeight="1" x14ac:dyDescent="0.25">
      <c r="A30" s="116" t="s">
        <v>73</v>
      </c>
      <c r="B30" s="116"/>
      <c r="C30" s="116"/>
      <c r="D30" s="116"/>
      <c r="E30" s="116"/>
      <c r="Q30" s="16"/>
      <c r="R30" s="32"/>
      <c r="S30" s="17"/>
      <c r="T30" s="17"/>
      <c r="U30" s="33"/>
      <c r="V30" s="19"/>
      <c r="W30" s="19"/>
    </row>
    <row r="31" spans="1:23" ht="15" customHeight="1" x14ac:dyDescent="0.25">
      <c r="A31" s="112" t="s">
        <v>44</v>
      </c>
      <c r="B31" s="112"/>
      <c r="C31" s="112"/>
      <c r="D31" s="112"/>
      <c r="E31" s="112"/>
      <c r="Q31" s="33"/>
      <c r="R31" s="16"/>
      <c r="S31" s="17"/>
      <c r="T31" s="17"/>
    </row>
    <row r="32" spans="1:23" ht="15" customHeight="1" x14ac:dyDescent="0.25">
      <c r="A32" s="115" t="s">
        <v>46</v>
      </c>
      <c r="B32" s="115"/>
      <c r="C32" s="115"/>
      <c r="D32" s="115"/>
      <c r="E32" s="115"/>
      <c r="Q32" s="28" t="s">
        <v>47</v>
      </c>
      <c r="R32" s="34" t="s">
        <v>32</v>
      </c>
      <c r="S32" s="34" t="s">
        <v>13</v>
      </c>
    </row>
    <row r="33" spans="4:19" x14ac:dyDescent="0.25">
      <c r="E33" s="2"/>
      <c r="O33" s="2"/>
      <c r="P33" s="2"/>
      <c r="Q33" s="35" t="s">
        <v>61</v>
      </c>
      <c r="R33" s="36">
        <f ca="1">SUMIF(A6:I18,Q33,J6:J18)</f>
        <v>5385.91</v>
      </c>
      <c r="S33" s="36">
        <f>SUMIF(A6:A18,Q33,K6:K18)</f>
        <v>0</v>
      </c>
    </row>
    <row r="34" spans="4:19" ht="17.25" customHeight="1" x14ac:dyDescent="0.25">
      <c r="H34" s="99" t="s">
        <v>75</v>
      </c>
      <c r="I34" s="99"/>
      <c r="J34" s="99"/>
      <c r="K34" s="99"/>
      <c r="L34" s="99"/>
      <c r="M34" s="100"/>
      <c r="O34" s="2"/>
      <c r="P34" s="2"/>
      <c r="Q34" s="35" t="s">
        <v>62</v>
      </c>
      <c r="R34" s="36">
        <f ca="1">SUMIF(A7:I19,Q34,J7:J19)</f>
        <v>17981.849999999999</v>
      </c>
      <c r="S34" s="36">
        <f>SUMIF(A6:A18,Q34,K6:K18)</f>
        <v>3779.6499999999996</v>
      </c>
    </row>
    <row r="35" spans="4:19" ht="15" customHeight="1" x14ac:dyDescent="0.25">
      <c r="D35" s="38"/>
      <c r="E35" s="37"/>
      <c r="H35" s="101"/>
      <c r="I35" s="101"/>
      <c r="J35" s="65"/>
      <c r="K35" s="101" t="s">
        <v>32</v>
      </c>
      <c r="L35" s="101"/>
      <c r="M35" s="66" t="s">
        <v>13</v>
      </c>
      <c r="O35" s="2"/>
      <c r="P35" s="2"/>
      <c r="Q35" s="35" t="s">
        <v>64</v>
      </c>
      <c r="R35" s="36">
        <f>SUMIF(A6:A18,Q35,J6:J18)</f>
        <v>0</v>
      </c>
      <c r="S35" s="36">
        <f>SUMIF(A6:A18,Q35,K6:K18)</f>
        <v>0</v>
      </c>
    </row>
    <row r="36" spans="4:19" x14ac:dyDescent="0.25">
      <c r="H36" s="105" t="s">
        <v>76</v>
      </c>
      <c r="I36" s="106"/>
      <c r="J36" s="107"/>
      <c r="K36" s="108">
        <f>J17</f>
        <v>0</v>
      </c>
      <c r="L36" s="109"/>
      <c r="M36" s="22">
        <f>K17</f>
        <v>3040</v>
      </c>
      <c r="O36" s="2"/>
      <c r="P36" s="2"/>
      <c r="Q36" s="2"/>
      <c r="R36" s="2"/>
      <c r="S36" s="2"/>
    </row>
    <row r="37" spans="4:19" x14ac:dyDescent="0.25">
      <c r="H37" s="102" t="s">
        <v>30</v>
      </c>
      <c r="I37" s="102"/>
      <c r="J37" s="102"/>
      <c r="K37" s="103">
        <f>SUM(K36:L36)</f>
        <v>0</v>
      </c>
      <c r="L37" s="104"/>
      <c r="M37" s="31">
        <f>SUM(M36:M36)</f>
        <v>3040</v>
      </c>
      <c r="O37" s="2"/>
      <c r="P37" s="2"/>
      <c r="Q37" s="2"/>
      <c r="R37" s="2"/>
    </row>
    <row r="38" spans="4:19" x14ac:dyDescent="0.25">
      <c r="O38" s="2"/>
      <c r="P38" s="2"/>
      <c r="Q38" s="2"/>
      <c r="R38" s="2"/>
    </row>
    <row r="39" spans="4:19" ht="15" customHeight="1" x14ac:dyDescent="0.25">
      <c r="O39" s="2"/>
      <c r="P39" s="2"/>
      <c r="Q39" s="2"/>
      <c r="R39" s="2"/>
    </row>
    <row r="40" spans="4:19" x14ac:dyDescent="0.25">
      <c r="O40" s="2"/>
      <c r="P40" s="2"/>
    </row>
    <row r="41" spans="4:19" x14ac:dyDescent="0.25">
      <c r="O41" s="2"/>
      <c r="P41" s="2"/>
    </row>
    <row r="47" spans="4:19" ht="15" customHeight="1" x14ac:dyDescent="0.25"/>
    <row r="48" spans="4:19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uvILZSdYgIfzRPiiwMbTcTZLzU+1qpHqGlQ4vicxVnY7AnkD4ZDrRYfYSDo/07OS6OiKhzdIVn5cRNFfYNu5fQ==" saltValue="lJjRPjlM0DrR4MY86u0Eww==" spinCount="100000" sheet="1" objects="1" scenarios="1"/>
  <mergeCells count="36">
    <mergeCell ref="A1:T1"/>
    <mergeCell ref="A2:T2"/>
    <mergeCell ref="D3:S3"/>
    <mergeCell ref="A4:D4"/>
    <mergeCell ref="L4:M4"/>
    <mergeCell ref="N4:S4"/>
    <mergeCell ref="A19:I19"/>
    <mergeCell ref="I22:M22"/>
    <mergeCell ref="A23:E23"/>
    <mergeCell ref="K23:L23"/>
    <mergeCell ref="Q23:U23"/>
    <mergeCell ref="A24:E24"/>
    <mergeCell ref="I24:J24"/>
    <mergeCell ref="K24:L24"/>
    <mergeCell ref="A25:E25"/>
    <mergeCell ref="A26:E26"/>
    <mergeCell ref="I25:J25"/>
    <mergeCell ref="K25:L25"/>
    <mergeCell ref="A27:E27"/>
    <mergeCell ref="I26:J26"/>
    <mergeCell ref="K26:L26"/>
    <mergeCell ref="A28:E28"/>
    <mergeCell ref="K27:L27"/>
    <mergeCell ref="A29:E29"/>
    <mergeCell ref="K28:L28"/>
    <mergeCell ref="A31:E31"/>
    <mergeCell ref="K29:L29"/>
    <mergeCell ref="A32:E32"/>
    <mergeCell ref="A30:E30"/>
    <mergeCell ref="H34:M34"/>
    <mergeCell ref="H35:I35"/>
    <mergeCell ref="K35:L35"/>
    <mergeCell ref="H37:J37"/>
    <mergeCell ref="K37:L37"/>
    <mergeCell ref="H36:J36"/>
    <mergeCell ref="K36:L36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61" fitToHeight="0" orientation="landscape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Mobiliário 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2018-08-15T11:47:05Z</dcterms:created>
  <dcterms:modified xsi:type="dcterms:W3CDTF">2021-02-10T10:23:39Z</dcterms:modified>
</cp:coreProperties>
</file>